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82C0C8B0-ED15-4518-8955-75F289B997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financiranja'!$A$1:$G$27</definedName>
    <definedName name="_xlnm.Print_Area" localSheetId="0">' Sažetak'!$A$2:$J$43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" l="1"/>
  <c r="E8" i="6"/>
  <c r="F8" i="6"/>
  <c r="G8" i="6"/>
  <c r="C8" i="6"/>
  <c r="D13" i="6"/>
  <c r="E13" i="6"/>
  <c r="F13" i="6"/>
  <c r="G13" i="6"/>
  <c r="C13" i="6"/>
  <c r="D91" i="6"/>
  <c r="F91" i="6"/>
  <c r="G91" i="6"/>
  <c r="C91" i="6"/>
  <c r="D109" i="6"/>
  <c r="F109" i="6"/>
  <c r="G109" i="6"/>
  <c r="C109" i="6"/>
  <c r="E110" i="6"/>
  <c r="E109" i="6" s="1"/>
  <c r="E91" i="6" s="1"/>
  <c r="F110" i="6"/>
  <c r="D111" i="6"/>
  <c r="D110" i="6" s="1"/>
  <c r="E111" i="6"/>
  <c r="F111" i="6"/>
  <c r="G111" i="6"/>
  <c r="G110" i="6" s="1"/>
  <c r="C111" i="6"/>
  <c r="C110" i="6" s="1"/>
  <c r="D92" i="6"/>
  <c r="E92" i="6"/>
  <c r="F92" i="6"/>
  <c r="G92" i="6"/>
  <c r="C92" i="6"/>
  <c r="E94" i="6"/>
  <c r="E93" i="6" s="1"/>
  <c r="F94" i="6"/>
  <c r="F93" i="6" s="1"/>
  <c r="G94" i="6"/>
  <c r="G93" i="6" s="1"/>
  <c r="D94" i="6"/>
  <c r="D93" i="6" s="1"/>
  <c r="C94" i="6"/>
  <c r="C93" i="6"/>
  <c r="D28" i="4"/>
  <c r="E28" i="4"/>
  <c r="F28" i="4"/>
  <c r="G28" i="4"/>
  <c r="C28" i="4"/>
  <c r="G68" i="4"/>
  <c r="G48" i="4"/>
  <c r="D18" i="5"/>
  <c r="E18" i="5"/>
  <c r="F18" i="5"/>
  <c r="G18" i="5"/>
  <c r="C18" i="5"/>
  <c r="D21" i="5"/>
  <c r="E21" i="5"/>
  <c r="F21" i="5"/>
  <c r="G21" i="5"/>
  <c r="C21" i="5"/>
  <c r="D22" i="5"/>
  <c r="E22" i="5"/>
  <c r="F22" i="5"/>
  <c r="G22" i="5"/>
  <c r="C22" i="5"/>
  <c r="D24" i="5"/>
  <c r="E24" i="5"/>
  <c r="F24" i="5"/>
  <c r="G24" i="5"/>
  <c r="C24" i="5"/>
  <c r="D26" i="5"/>
  <c r="E26" i="5"/>
  <c r="F26" i="5"/>
  <c r="G26" i="5"/>
  <c r="C26" i="5"/>
  <c r="D10" i="5"/>
  <c r="E10" i="5"/>
  <c r="F10" i="5"/>
  <c r="G10" i="5"/>
  <c r="C10" i="5"/>
  <c r="D8" i="5"/>
  <c r="E8" i="5"/>
  <c r="F8" i="5"/>
  <c r="G8" i="5"/>
  <c r="C8" i="5"/>
  <c r="G97" i="6"/>
  <c r="G96" i="6" s="1"/>
  <c r="F97" i="6"/>
  <c r="F96" i="6" s="1"/>
  <c r="E97" i="6"/>
  <c r="E96" i="6" s="1"/>
  <c r="D97" i="6"/>
  <c r="D96" i="6" s="1"/>
  <c r="C97" i="6"/>
  <c r="C96" i="6" s="1"/>
  <c r="D59" i="6"/>
  <c r="D58" i="6" s="1"/>
  <c r="D57" i="6" s="1"/>
  <c r="E59" i="6"/>
  <c r="E58" i="6" s="1"/>
  <c r="E57" i="6" s="1"/>
  <c r="F59" i="6"/>
  <c r="F58" i="6" s="1"/>
  <c r="F57" i="6" s="1"/>
  <c r="G59" i="6"/>
  <c r="G58" i="6" s="1"/>
  <c r="G57" i="6" s="1"/>
  <c r="C59" i="6"/>
  <c r="C58" i="6" s="1"/>
  <c r="C57" i="6" s="1"/>
  <c r="D55" i="6"/>
  <c r="E55" i="6"/>
  <c r="F55" i="6"/>
  <c r="G55" i="6"/>
  <c r="D53" i="6"/>
  <c r="E53" i="6"/>
  <c r="F53" i="6"/>
  <c r="G53" i="6"/>
  <c r="C53" i="6"/>
  <c r="C55" i="6"/>
  <c r="D48" i="6"/>
  <c r="D47" i="6" s="1"/>
  <c r="D46" i="6" s="1"/>
  <c r="E48" i="6"/>
  <c r="E47" i="6" s="1"/>
  <c r="E46" i="6" s="1"/>
  <c r="F48" i="6"/>
  <c r="F47" i="6" s="1"/>
  <c r="F46" i="6" s="1"/>
  <c r="G48" i="6"/>
  <c r="G47" i="6" s="1"/>
  <c r="G46" i="6" s="1"/>
  <c r="C48" i="6"/>
  <c r="C47" i="6" s="1"/>
  <c r="C46" i="6" s="1"/>
  <c r="D25" i="6"/>
  <c r="E25" i="6"/>
  <c r="F25" i="6"/>
  <c r="G25" i="6"/>
  <c r="D64" i="6"/>
  <c r="D63" i="6" s="1"/>
  <c r="E64" i="6"/>
  <c r="E63" i="6" s="1"/>
  <c r="F64" i="6"/>
  <c r="F63" i="6" s="1"/>
  <c r="G64" i="6"/>
  <c r="G63" i="6" s="1"/>
  <c r="C106" i="6"/>
  <c r="C105" i="6" s="1"/>
  <c r="E106" i="6"/>
  <c r="E105" i="6" s="1"/>
  <c r="F106" i="6"/>
  <c r="F105" i="6" s="1"/>
  <c r="G106" i="6"/>
  <c r="G105" i="6" s="1"/>
  <c r="D106" i="6"/>
  <c r="D105" i="6" s="1"/>
  <c r="G103" i="6"/>
  <c r="G102" i="6" s="1"/>
  <c r="F103" i="6"/>
  <c r="F102" i="6" s="1"/>
  <c r="E103" i="6"/>
  <c r="E102" i="6" s="1"/>
  <c r="D103" i="6"/>
  <c r="D102" i="6" s="1"/>
  <c r="C103" i="6"/>
  <c r="C102" i="6" s="1"/>
  <c r="G100" i="6"/>
  <c r="G99" i="6" s="1"/>
  <c r="F100" i="6"/>
  <c r="F99" i="6" s="1"/>
  <c r="E100" i="6"/>
  <c r="E99" i="6" s="1"/>
  <c r="D100" i="6"/>
  <c r="D99" i="6" s="1"/>
  <c r="C100" i="6"/>
  <c r="C99" i="6" s="1"/>
  <c r="G89" i="6"/>
  <c r="G88" i="6" s="1"/>
  <c r="F89" i="6"/>
  <c r="F88" i="6" s="1"/>
  <c r="E89" i="6"/>
  <c r="E88" i="6" s="1"/>
  <c r="D89" i="6"/>
  <c r="D88" i="6" s="1"/>
  <c r="C89" i="6"/>
  <c r="C88" i="6" s="1"/>
  <c r="G86" i="6"/>
  <c r="F86" i="6"/>
  <c r="E86" i="6"/>
  <c r="D86" i="6"/>
  <c r="C86" i="6"/>
  <c r="G84" i="6"/>
  <c r="F84" i="6"/>
  <c r="E84" i="6"/>
  <c r="D84" i="6"/>
  <c r="C84" i="6"/>
  <c r="D79" i="6"/>
  <c r="D78" i="6" s="1"/>
  <c r="E79" i="6"/>
  <c r="E78" i="6" s="1"/>
  <c r="F79" i="6"/>
  <c r="F78" i="6" s="1"/>
  <c r="G79" i="6"/>
  <c r="G78" i="6" s="1"/>
  <c r="C79" i="6"/>
  <c r="C78" i="6" s="1"/>
  <c r="D74" i="6"/>
  <c r="D73" i="6" s="1"/>
  <c r="E74" i="6"/>
  <c r="E73" i="6" s="1"/>
  <c r="F74" i="6"/>
  <c r="F73" i="6" s="1"/>
  <c r="G74" i="6"/>
  <c r="G73" i="6" s="1"/>
  <c r="D71" i="6"/>
  <c r="E71" i="6"/>
  <c r="F71" i="6"/>
  <c r="G71" i="6"/>
  <c r="D68" i="6"/>
  <c r="E68" i="6"/>
  <c r="F68" i="6"/>
  <c r="G68" i="6"/>
  <c r="C71" i="6"/>
  <c r="D42" i="6"/>
  <c r="E42" i="6"/>
  <c r="F42" i="6"/>
  <c r="G42" i="6"/>
  <c r="D37" i="6"/>
  <c r="E37" i="6"/>
  <c r="F37" i="6"/>
  <c r="G37" i="6"/>
  <c r="D30" i="6"/>
  <c r="E30" i="6"/>
  <c r="F30" i="6"/>
  <c r="G30" i="6"/>
  <c r="G21" i="6"/>
  <c r="D21" i="6"/>
  <c r="E21" i="6"/>
  <c r="F21" i="6"/>
  <c r="D17" i="6"/>
  <c r="E17" i="6"/>
  <c r="F17" i="6"/>
  <c r="G17" i="6"/>
  <c r="C43" i="6"/>
  <c r="C42" i="6" s="1"/>
  <c r="C40" i="6"/>
  <c r="C38" i="6"/>
  <c r="C74" i="6"/>
  <c r="C73" i="6" s="1"/>
  <c r="C68" i="6"/>
  <c r="C64" i="6"/>
  <c r="C63" i="6" s="1"/>
  <c r="C35" i="6"/>
  <c r="C31" i="6"/>
  <c r="C26" i="6"/>
  <c r="C25" i="6" s="1"/>
  <c r="C22" i="6"/>
  <c r="C21" i="6" s="1"/>
  <c r="C18" i="6"/>
  <c r="C17" i="6" s="1"/>
  <c r="F58" i="4"/>
  <c r="D64" i="4"/>
  <c r="E64" i="4"/>
  <c r="F64" i="4"/>
  <c r="G64" i="4"/>
  <c r="C64" i="4"/>
  <c r="D61" i="4"/>
  <c r="E61" i="4"/>
  <c r="F61" i="4"/>
  <c r="G61" i="4"/>
  <c r="C61" i="4"/>
  <c r="D58" i="4"/>
  <c r="E58" i="4"/>
  <c r="G58" i="4"/>
  <c r="C58" i="4"/>
  <c r="D71" i="4"/>
  <c r="E71" i="4"/>
  <c r="F71" i="4"/>
  <c r="G71" i="4"/>
  <c r="C71" i="4"/>
  <c r="D68" i="4"/>
  <c r="E68" i="4"/>
  <c r="F68" i="4"/>
  <c r="D56" i="4"/>
  <c r="E56" i="4"/>
  <c r="F56" i="4"/>
  <c r="G56" i="4"/>
  <c r="C56" i="4"/>
  <c r="C68" i="4"/>
  <c r="D81" i="4"/>
  <c r="D80" i="4" s="1"/>
  <c r="E81" i="4"/>
  <c r="E80" i="4" s="1"/>
  <c r="F81" i="4"/>
  <c r="F80" i="4" s="1"/>
  <c r="G81" i="4"/>
  <c r="G80" i="4" s="1"/>
  <c r="C81" i="4"/>
  <c r="C80" i="4" s="1"/>
  <c r="F39" i="4"/>
  <c r="G50" i="4"/>
  <c r="F50" i="4"/>
  <c r="E50" i="4"/>
  <c r="D50" i="4"/>
  <c r="C50" i="4"/>
  <c r="F48" i="4"/>
  <c r="E48" i="4"/>
  <c r="D48" i="4"/>
  <c r="C48" i="4"/>
  <c r="C39" i="4"/>
  <c r="D39" i="4"/>
  <c r="C41" i="4"/>
  <c r="D41" i="4"/>
  <c r="C43" i="4"/>
  <c r="D43" i="4"/>
  <c r="C45" i="4"/>
  <c r="D45" i="4"/>
  <c r="F45" i="4"/>
  <c r="G45" i="4"/>
  <c r="F43" i="4"/>
  <c r="G43" i="4"/>
  <c r="F41" i="4"/>
  <c r="G41" i="4"/>
  <c r="G39" i="4"/>
  <c r="E45" i="4"/>
  <c r="E43" i="4"/>
  <c r="E41" i="4"/>
  <c r="E39" i="4"/>
  <c r="D16" i="4"/>
  <c r="E16" i="4"/>
  <c r="F16" i="4"/>
  <c r="G16" i="4"/>
  <c r="C16" i="4"/>
  <c r="G23" i="4"/>
  <c r="C23" i="4"/>
  <c r="D23" i="4"/>
  <c r="E23" i="4"/>
  <c r="G9" i="4"/>
  <c r="C9" i="4"/>
  <c r="D9" i="4"/>
  <c r="E9" i="4"/>
  <c r="F23" i="4"/>
  <c r="F9" i="4"/>
  <c r="F43" i="2"/>
  <c r="G43" i="2"/>
  <c r="H43" i="2" s="1"/>
  <c r="I43" i="2" s="1"/>
  <c r="J43" i="2" s="1"/>
  <c r="J25" i="2"/>
  <c r="I25" i="2"/>
  <c r="H25" i="2"/>
  <c r="G25" i="2"/>
  <c r="F25" i="2"/>
  <c r="J14" i="2"/>
  <c r="I14" i="2"/>
  <c r="H14" i="2"/>
  <c r="G14" i="2"/>
  <c r="F14" i="2"/>
  <c r="J11" i="2"/>
  <c r="I11" i="2"/>
  <c r="H11" i="2"/>
  <c r="G11" i="2"/>
  <c r="F11" i="2"/>
  <c r="E10" i="6" l="1"/>
  <c r="D10" i="6"/>
  <c r="F10" i="6"/>
  <c r="G10" i="6"/>
  <c r="J17" i="2"/>
  <c r="J26" i="2" s="1"/>
  <c r="J33" i="2" s="1"/>
  <c r="J34" i="2" s="1"/>
  <c r="C10" i="6"/>
  <c r="F52" i="6"/>
  <c r="C52" i="6"/>
  <c r="C51" i="6" s="1"/>
  <c r="C45" i="6" s="1"/>
  <c r="E52" i="6"/>
  <c r="E51" i="6" s="1"/>
  <c r="E45" i="6" s="1"/>
  <c r="G52" i="6"/>
  <c r="G51" i="6" s="1"/>
  <c r="G45" i="6" s="1"/>
  <c r="D52" i="6"/>
  <c r="D51" i="6" s="1"/>
  <c r="D45" i="6" s="1"/>
  <c r="G83" i="6"/>
  <c r="G12" i="6" s="1"/>
  <c r="E16" i="6"/>
  <c r="E15" i="6" s="1"/>
  <c r="G16" i="6"/>
  <c r="G15" i="6" s="1"/>
  <c r="D16" i="6"/>
  <c r="D15" i="6" s="1"/>
  <c r="F16" i="6"/>
  <c r="F15" i="6" s="1"/>
  <c r="E67" i="6"/>
  <c r="E9" i="6" s="1"/>
  <c r="E11" i="6"/>
  <c r="C83" i="6"/>
  <c r="F83" i="6"/>
  <c r="F12" i="6" s="1"/>
  <c r="C67" i="6"/>
  <c r="C9" i="6" s="1"/>
  <c r="D11" i="6"/>
  <c r="G11" i="6"/>
  <c r="D83" i="6"/>
  <c r="D12" i="6" s="1"/>
  <c r="F67" i="6"/>
  <c r="F9" i="6" s="1"/>
  <c r="F11" i="6"/>
  <c r="E83" i="6"/>
  <c r="E12" i="6" s="1"/>
  <c r="G67" i="6"/>
  <c r="G9" i="6" s="1"/>
  <c r="D67" i="6"/>
  <c r="D9" i="6" s="1"/>
  <c r="C37" i="6"/>
  <c r="C30" i="6"/>
  <c r="H17" i="2"/>
  <c r="H26" i="2" s="1"/>
  <c r="G17" i="2"/>
  <c r="G34" i="2" s="1"/>
  <c r="F17" i="2"/>
  <c r="F26" i="2" s="1"/>
  <c r="F33" i="2" s="1"/>
  <c r="F34" i="2" s="1"/>
  <c r="C55" i="4"/>
  <c r="F55" i="4"/>
  <c r="G55" i="4"/>
  <c r="E55" i="4"/>
  <c r="D55" i="4"/>
  <c r="E38" i="4"/>
  <c r="G38" i="4"/>
  <c r="C38" i="4"/>
  <c r="F38" i="4"/>
  <c r="D38" i="4"/>
  <c r="E22" i="4"/>
  <c r="G22" i="4"/>
  <c r="F8" i="4"/>
  <c r="C8" i="4"/>
  <c r="C22" i="4"/>
  <c r="F22" i="4"/>
  <c r="G8" i="4"/>
  <c r="D22" i="4"/>
  <c r="E8" i="4"/>
  <c r="D8" i="4"/>
  <c r="I17" i="2"/>
  <c r="I26" i="2" s="1"/>
  <c r="I33" i="2" s="1"/>
  <c r="I34" i="2" s="1"/>
  <c r="H33" i="2" l="1"/>
  <c r="H34" i="2" s="1"/>
  <c r="G26" i="2"/>
  <c r="C12" i="6"/>
  <c r="G7" i="6"/>
  <c r="G6" i="6" s="1"/>
  <c r="C11" i="6"/>
  <c r="F51" i="6"/>
  <c r="F45" i="6" s="1"/>
  <c r="F7" i="6"/>
  <c r="F6" i="6" s="1"/>
  <c r="D7" i="6"/>
  <c r="D6" i="6" s="1"/>
  <c r="E7" i="6"/>
  <c r="E6" i="6" s="1"/>
  <c r="D62" i="6"/>
  <c r="D61" i="6" s="1"/>
  <c r="E62" i="6"/>
  <c r="E61" i="6" s="1"/>
  <c r="F62" i="6"/>
  <c r="F61" i="6" s="1"/>
  <c r="C62" i="6"/>
  <c r="C61" i="6" s="1"/>
  <c r="G62" i="6"/>
  <c r="G61" i="6" s="1"/>
  <c r="C16" i="6"/>
  <c r="C15" i="6" s="1"/>
  <c r="C7" i="6" l="1"/>
  <c r="C6" i="6" s="1"/>
</calcChain>
</file>

<file path=xl/sharedStrings.xml><?xml version="1.0" encoding="utf-8"?>
<sst xmlns="http://schemas.openxmlformats.org/spreadsheetml/2006/main" count="334" uniqueCount="128">
  <si>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</si>
  <si>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</si>
  <si>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</si>
  <si>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</si>
  <si>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</si>
  <si>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</si>
  <si>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</si>
  <si>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</si>
  <si>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</si>
  <si>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</si>
  <si>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</si>
  <si>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</si>
  <si>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</si>
  <si>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</si>
  <si>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</si>
  <si>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</si>
  <si>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</si>
  <si>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</si>
  <si>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</si>
  <si>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</si>
  <si>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</si>
  <si>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</si>
  <si>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</si>
  <si>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</si>
  <si>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</si>
  <si>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</si>
  <si>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</si>
  <si>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</si>
  <si>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</si>
  <si>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</si>
  <si>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</si>
  <si>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</si>
  <si>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</si>
  <si>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</si>
  <si>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</si>
  <si>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</si>
  <si>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</si>
  <si>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</si>
  <si>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</si>
  <si>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</si>
  <si>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</si>
  <si>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</si>
  <si>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</si>
  <si>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</si>
  <si>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</si>
  <si>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</si>
  <si>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</si>
  <si>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</si>
  <si>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</si>
  <si>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</si>
  <si>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</si>
  <si>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</si>
  <si>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</si>
  <si>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</si>
  <si>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</si>
  <si>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</si>
  <si>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</si>
  <si>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</si>
  <si>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IZVRŠENJE 
2024.</t>
  </si>
  <si>
    <t>TEKUĆI PLAN 
2025.</t>
  </si>
  <si>
    <t>PLAN 
2026.</t>
  </si>
  <si>
    <t>PROJEKCIJA 
2027.</t>
  </si>
  <si>
    <t>PROJEKCIJA
2028.</t>
  </si>
  <si>
    <t>Prihodi od imovine</t>
  </si>
  <si>
    <t>Prihodi od upravnih i administrativnih pristojbi, pristojbi po posebnim propisima i naknada</t>
  </si>
  <si>
    <t>Prihodi iz nadležnog proračuna i od HZZO-a temeljem ugovornih obveza</t>
  </si>
  <si>
    <t>Kazne, upravne mjere i ostali prihodi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</si>
  <si>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</si>
  <si>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</si>
  <si>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</si>
  <si>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nefinancijkoj imovini</t>
  </si>
  <si>
    <t>Prihodi od prodaje neproizvedene dugotrajne imovine</t>
  </si>
  <si>
    <t>Vlastiti prihodi-proračunski korisnici</t>
  </si>
  <si>
    <t>Pomoći</t>
  </si>
  <si>
    <t>Pomoći-proračunski korisnici</t>
  </si>
  <si>
    <t>Donacije</t>
  </si>
  <si>
    <t>Donacije-proračunski korisnici</t>
  </si>
  <si>
    <t xml:space="preserve">Prihodi od prodaje ili zamjene nefin.imov. i naknade štete </t>
  </si>
  <si>
    <t>Prihodi od prodaje ili zamjene nefin.imov. i naknade štete - proračunski korisnici</t>
  </si>
  <si>
    <t>10</t>
  </si>
  <si>
    <t>Socijalna zaštita</t>
  </si>
  <si>
    <t>101</t>
  </si>
  <si>
    <t>Bolest i invaliditet</t>
  </si>
  <si>
    <t>Aktivnosti socijalne zaštite koje nisu drugdje svrstane</t>
  </si>
  <si>
    <t>Prenesena sredstva-pomoći-proračunski korisnici</t>
  </si>
  <si>
    <t>Prenesena sredstva-donacije-proračunski korisnici</t>
  </si>
  <si>
    <t>Prenesena sredstva-Prihodi od prodaje ili zamjene nefin.imov. i naknade štete - proračunski korisnici</t>
  </si>
  <si>
    <t>Prenesena sredstva-vlastiti prihodi proračunskih korisnika</t>
  </si>
  <si>
    <t>Prenesena sredstva-namjenski prihodi-proračunski korisnici</t>
  </si>
  <si>
    <t xml:space="preserve">FINANCIJSKI PLAN PRORAČUNSKOG KORISNIKA JEDINICE LOKALNE I PODRUČNE (REGIONALNE) SAMOUPRAVE 
ZA GODINU 2026. I PROJEKCIJE ZA GODINU 2027. I 2028. </t>
  </si>
  <si>
    <t>RAZDJEL 10</t>
  </si>
  <si>
    <t>UPRAVNI ODJEL ZA SOCIJALNU POLITIKU I MLADE</t>
  </si>
  <si>
    <t>10-7 CENTAR ZA REHABILITACIJU "FORTICA" KRALJEVICA</t>
  </si>
  <si>
    <t>GLAVA/RKP 42240</t>
  </si>
  <si>
    <t>PROGRAM 1012</t>
  </si>
  <si>
    <t>SOCIJALNA SKRB</t>
  </si>
  <si>
    <t>Aktivnost A101205</t>
  </si>
  <si>
    <t>ADMINISTRACIJA I UPRAVLJANJE</t>
  </si>
  <si>
    <t>Kapitalni projekt K101313</t>
  </si>
  <si>
    <t>ZANAVLJANJE OPREME, UREĐAJA I PRIJEVOZNIH SREDSTAVA</t>
  </si>
  <si>
    <t>PROGRAM 1013</t>
  </si>
  <si>
    <t>UNAPRJEĐENJE SOCIJALNE SKRBI</t>
  </si>
  <si>
    <t>Izvor financiranja 1</t>
  </si>
  <si>
    <t>Izvor financiranja 3</t>
  </si>
  <si>
    <t>Izvor financiranja 4</t>
  </si>
  <si>
    <t>Izvor financiranja 5</t>
  </si>
  <si>
    <t>Izvor financiranja 6</t>
  </si>
  <si>
    <t>Izvor financiranja 7</t>
  </si>
  <si>
    <t>PROGRAM 4302</t>
  </si>
  <si>
    <t>ZAKONSKI STANDARD USTANOVA SOCIJALNE SKRBI</t>
  </si>
  <si>
    <t>Aktivnost A430205</t>
  </si>
  <si>
    <t>REDOVNA DJELATNOST CENTRA ZA REHABILITACIJU "FORTICA" KRALJEVICA</t>
  </si>
  <si>
    <t>Prihodi od prodaje ili zamjene nefinancijske imovine i naknade s naslova osiguranja</t>
  </si>
  <si>
    <t>Rashodi za dodatna ulaganja na nefinancijskoj imovini</t>
  </si>
  <si>
    <t>PROGRAM 4303</t>
  </si>
  <si>
    <t>PROGRAMI ŽUPANIJSKIH USTANOVA IZNAD ZAKONSKOG STANDARDA</t>
  </si>
  <si>
    <t>Aktivnost A430324</t>
  </si>
  <si>
    <t>OSTALI PROGRAMI USTANOVA SOCIJALNE SKRBI</t>
  </si>
  <si>
    <t>Aktivnost A430325</t>
  </si>
  <si>
    <t>RADNO OKUPACIJSKE ATIVNOSTI U CENTRU ZA REHABILITACIJU "FORTICA" KRALJEVICA</t>
  </si>
  <si>
    <t>Aktivnost A430326</t>
  </si>
  <si>
    <t>EDUKACIJA DJELATNIKA CENTRA ZA REHABILITACIJU "FORTICA" KRALJEVICA</t>
  </si>
  <si>
    <t>5.50</t>
  </si>
  <si>
    <t xml:space="preserve">Pomoći iz državnog proračuna </t>
  </si>
  <si>
    <t>CENTAR ZA REHABILITACIJU "FORTICA" KRALJEVICA</t>
  </si>
  <si>
    <t>Rashodi za nabavu neproizvedene dugotrajne imovine</t>
  </si>
  <si>
    <t>Kapitalni projekt K101316</t>
  </si>
  <si>
    <t>PROJEKT NOVOG OBJEKTA CENTRA ZA REHABILITACIJU "FORTICA" KRALJEVICA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</si>
</sst>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4" fontId="8" fillId="2" borderId="4" xfId="3" applyNumberFormat="1" applyFont="1" applyFill="1" applyBorder="1" applyAlignment="1">
      <alignment horizontal="right"/>
    </xf>
    <xf numFmtId="4" fontId="16" fillId="2" borderId="4" xfId="3" applyNumberFormat="1" applyFont="1" applyFill="1" applyBorder="1" applyAlignment="1">
      <alignment vertical="center" wrapText="1"/>
    </xf>
    <xf numFmtId="4" fontId="8" fillId="2" borderId="4" xfId="3" applyNumberFormat="1" applyFont="1" applyFill="1" applyBorder="1" applyAlignment="1">
      <alignment horizontal="right" wrapText="1"/>
    </xf>
    <xf numFmtId="4" fontId="16" fillId="2" borderId="4" xfId="3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/>
    </xf>
    <xf numFmtId="0" fontId="16" fillId="2" borderId="4" xfId="3" applyFont="1" applyFill="1" applyBorder="1" applyAlignment="1">
      <alignment horizontal="center" vertical="center"/>
    </xf>
    <xf numFmtId="0" fontId="16" fillId="2" borderId="4" xfId="3" quotePrefix="1" applyFont="1" applyFill="1" applyBorder="1" applyAlignment="1">
      <alignment horizontal="center" vertical="center"/>
    </xf>
    <xf numFmtId="4" fontId="8" fillId="2" borderId="4" xfId="3" applyNumberFormat="1" applyFont="1" applyFill="1" applyBorder="1"/>
    <xf numFmtId="4" fontId="16" fillId="2" borderId="4" xfId="3" quotePrefix="1" applyNumberFormat="1" applyFont="1" applyFill="1" applyBorder="1" applyAlignment="1">
      <alignment vertical="center" wrapText="1"/>
    </xf>
    <xf numFmtId="0" fontId="15" fillId="2" borderId="4" xfId="3" quotePrefix="1" applyFont="1" applyFill="1" applyBorder="1" applyAlignment="1">
      <alignment horizontal="left" vertical="center" wrapText="1"/>
    </xf>
    <xf numFmtId="0" fontId="24" fillId="0" borderId="4" xfId="3" applyFont="1" applyBorder="1" applyAlignment="1">
      <alignment horizontal="center"/>
    </xf>
    <xf numFmtId="4" fontId="24" fillId="0" borderId="4" xfId="3" applyNumberFormat="1" applyFont="1" applyBorder="1"/>
    <xf numFmtId="4" fontId="15" fillId="2" borderId="4" xfId="3" applyNumberFormat="1" applyFont="1" applyFill="1" applyBorder="1" applyAlignment="1">
      <alignment horizontal="right" vertical="center" wrapText="1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" fontId="13" fillId="0" borderId="4" xfId="2" applyNumberFormat="1" applyFont="1" applyBorder="1" applyAlignment="1">
      <alignment horizontal="right" wrapText="1"/>
    </xf>
    <xf numFmtId="4" fontId="15" fillId="4" borderId="2" xfId="2" quotePrefix="1" applyNumberFormat="1" applyFont="1" applyFill="1" applyBorder="1" applyAlignment="1">
      <alignment horizontal="right"/>
    </xf>
    <xf numFmtId="4" fontId="15" fillId="4" borderId="4" xfId="2" applyNumberFormat="1" applyFont="1" applyFill="1" applyBorder="1" applyAlignment="1">
      <alignment horizontal="right" wrapText="1"/>
    </xf>
    <xf numFmtId="4" fontId="15" fillId="3" borderId="2" xfId="2" quotePrefix="1" applyNumberFormat="1" applyFont="1" applyFill="1" applyBorder="1" applyAlignment="1">
      <alignment horizontal="right"/>
    </xf>
    <xf numFmtId="4" fontId="15" fillId="3" borderId="4" xfId="2" quotePrefix="1" applyNumberFormat="1" applyFont="1" applyFill="1" applyBorder="1" applyAlignment="1">
      <alignment horizontal="right"/>
    </xf>
    <xf numFmtId="4" fontId="8" fillId="2" borderId="4" xfId="3" applyNumberFormat="1" applyFont="1" applyFill="1" applyBorder="1" applyAlignment="1">
      <alignment horizontal="left" indent="1"/>
    </xf>
    <xf numFmtId="0" fontId="23" fillId="2" borderId="4" xfId="0" applyFont="1" applyFill="1" applyBorder="1" applyAlignment="1">
      <alignment horizontal="left" vertical="center" wrapText="1" indent="7"/>
    </xf>
    <xf numFmtId="4" fontId="8" fillId="2" borderId="4" xfId="3" applyNumberFormat="1" applyFont="1" applyFill="1" applyBorder="1" applyAlignment="1">
      <alignment horizontal="right" indent="1"/>
    </xf>
    <xf numFmtId="4" fontId="4" fillId="0" borderId="4" xfId="3" applyNumberFormat="1" applyFont="1" applyBorder="1" applyAlignment="1">
      <alignment horizontal="right"/>
    </xf>
    <xf numFmtId="49" fontId="16" fillId="2" borderId="4" xfId="3" quotePrefix="1" applyNumberFormat="1" applyFont="1" applyFill="1" applyBorder="1" applyAlignment="1">
      <alignment horizontal="center" vertical="center"/>
    </xf>
    <xf numFmtId="4" fontId="13" fillId="3" borderId="2" xfId="2" quotePrefix="1" applyNumberFormat="1" applyFont="1" applyFill="1" applyBorder="1" applyAlignment="1">
      <alignment horizontal="right"/>
    </xf>
    <xf numFmtId="4" fontId="13" fillId="3" borderId="4" xfId="2" quotePrefix="1" applyNumberFormat="1" applyFont="1" applyFill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0" fontId="16" fillId="3" borderId="3" xfId="2" applyFont="1" applyFill="1" applyBorder="1" applyAlignment="1">
      <alignment vertical="center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  <xf numFmtId="0" fontId="23" fillId="2" borderId="4" xfId="0" applyFont="1" applyFill="1" applyBorder="1" applyAlignment="1">
      <alignment horizontal="left" vertical="center" wrapText="1"/>
    </xf>
    <xf numFmtId="4" fontId="24" fillId="0" borderId="4" xfId="3" applyNumberFormat="1" applyFont="1" applyBorder="1" applyAlignment="1">
      <alignment horizontal="right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A28" zoomScaleNormal="100" workbookViewId="0">
      <selection activeCell="F54" sqref="F54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x14ac:dyDescent="0.25">
      <c r="A1" s="109" t="s">
        <v>124</v>
      </c>
      <c r="B1" s="109"/>
      <c r="C1" s="109"/>
      <c r="D1" s="109"/>
      <c r="E1" s="109"/>
      <c r="F1" s="109"/>
    </row>
    <row r="2" spans="1:10" ht="15.75" x14ac:dyDescent="0.25">
      <c r="A2" s="47"/>
    </row>
    <row r="3" spans="1:10" s="2" customFormat="1" ht="51" customHeight="1" x14ac:dyDescent="0.25">
      <c r="A3" s="93" t="s">
        <v>89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s="2" customFormat="1" ht="18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s="2" customFormat="1" ht="15.75" x14ac:dyDescent="0.25">
      <c r="A5" s="93" t="s">
        <v>0</v>
      </c>
      <c r="B5" s="93"/>
      <c r="C5" s="93"/>
      <c r="D5" s="93"/>
      <c r="E5" s="93"/>
      <c r="F5" s="93"/>
      <c r="G5" s="93"/>
      <c r="H5" s="93"/>
      <c r="I5" s="118"/>
      <c r="J5" s="118"/>
    </row>
    <row r="6" spans="1:10" s="2" customFormat="1" ht="18.75" x14ac:dyDescent="0.25">
      <c r="A6" s="3"/>
      <c r="B6" s="3"/>
      <c r="C6" s="3"/>
      <c r="D6" s="3"/>
      <c r="E6" s="3"/>
      <c r="F6" s="3"/>
      <c r="G6" s="3"/>
      <c r="H6" s="3"/>
      <c r="I6" s="4"/>
      <c r="J6" s="4"/>
    </row>
    <row r="7" spans="1:10" s="2" customFormat="1" ht="18" customHeight="1" x14ac:dyDescent="0.25">
      <c r="A7" s="93" t="s">
        <v>13</v>
      </c>
      <c r="B7" s="94"/>
      <c r="C7" s="94"/>
      <c r="D7" s="94"/>
      <c r="E7" s="94"/>
      <c r="F7" s="94"/>
      <c r="G7" s="94"/>
      <c r="H7" s="94"/>
      <c r="I7" s="94"/>
      <c r="J7" s="94"/>
    </row>
    <row r="8" spans="1:10" s="2" customFormat="1" ht="18.75" x14ac:dyDescent="0.3">
      <c r="A8" s="5"/>
      <c r="B8" s="6"/>
      <c r="C8" s="6"/>
      <c r="D8" s="6"/>
      <c r="E8" s="7"/>
      <c r="F8" s="8"/>
      <c r="G8" s="8"/>
      <c r="H8" s="8"/>
      <c r="I8" s="8"/>
      <c r="J8" s="9"/>
    </row>
    <row r="9" spans="1:10" s="2" customFormat="1" ht="25.5" x14ac:dyDescent="0.25">
      <c r="A9" s="102" t="s">
        <v>12</v>
      </c>
      <c r="B9" s="103"/>
      <c r="C9" s="103"/>
      <c r="D9" s="103"/>
      <c r="E9" s="103"/>
      <c r="F9" s="58" t="s">
        <v>58</v>
      </c>
      <c r="G9" s="58" t="s">
        <v>59</v>
      </c>
      <c r="H9" s="59" t="s">
        <v>60</v>
      </c>
      <c r="I9" s="59" t="s">
        <v>61</v>
      </c>
      <c r="J9" s="59" t="s">
        <v>62</v>
      </c>
    </row>
    <row r="10" spans="1:10" s="23" customFormat="1" ht="12" customHeight="1" x14ac:dyDescent="0.25">
      <c r="A10" s="104">
        <v>1</v>
      </c>
      <c r="B10" s="104"/>
      <c r="C10" s="104"/>
      <c r="D10" s="104"/>
      <c r="E10" s="104"/>
      <c r="F10" s="60">
        <v>2</v>
      </c>
      <c r="G10" s="60">
        <v>3</v>
      </c>
      <c r="H10" s="61">
        <v>4</v>
      </c>
      <c r="I10" s="61">
        <v>5</v>
      </c>
      <c r="J10" s="61">
        <v>6</v>
      </c>
    </row>
    <row r="11" spans="1:10" s="2" customFormat="1" x14ac:dyDescent="0.25">
      <c r="A11" s="105" t="s">
        <v>3</v>
      </c>
      <c r="B11" s="98"/>
      <c r="C11" s="98"/>
      <c r="D11" s="98"/>
      <c r="E11" s="119"/>
      <c r="F11" s="79">
        <f>F12+F13</f>
        <v>2914019.3200000003</v>
      </c>
      <c r="G11" s="79">
        <f t="shared" ref="G11:J11" si="0">G12+G13</f>
        <v>1266600.3600000001</v>
      </c>
      <c r="H11" s="79">
        <f t="shared" si="0"/>
        <v>1205800</v>
      </c>
      <c r="I11" s="79">
        <f t="shared" si="0"/>
        <v>1167200</v>
      </c>
      <c r="J11" s="79">
        <f t="shared" si="0"/>
        <v>1167200</v>
      </c>
    </row>
    <row r="12" spans="1:10" s="2" customFormat="1" x14ac:dyDescent="0.25">
      <c r="A12" s="99" t="s">
        <v>1</v>
      </c>
      <c r="B12" s="100"/>
      <c r="C12" s="100"/>
      <c r="D12" s="100"/>
      <c r="E12" s="96"/>
      <c r="F12" s="80">
        <v>1210110.55</v>
      </c>
      <c r="G12" s="80">
        <v>1266600.3600000001</v>
      </c>
      <c r="H12" s="80">
        <v>1205800</v>
      </c>
      <c r="I12" s="80">
        <v>1167200</v>
      </c>
      <c r="J12" s="80">
        <v>1167200</v>
      </c>
    </row>
    <row r="13" spans="1:10" s="2" customFormat="1" x14ac:dyDescent="0.25">
      <c r="A13" s="95" t="s">
        <v>2</v>
      </c>
      <c r="B13" s="96"/>
      <c r="C13" s="96"/>
      <c r="D13" s="96"/>
      <c r="E13" s="96"/>
      <c r="F13" s="80">
        <v>1703908.77</v>
      </c>
      <c r="G13" s="80">
        <v>0</v>
      </c>
      <c r="H13" s="80">
        <v>0</v>
      </c>
      <c r="I13" s="80">
        <v>0</v>
      </c>
      <c r="J13" s="80">
        <v>0</v>
      </c>
    </row>
    <row r="14" spans="1:10" s="2" customFormat="1" x14ac:dyDescent="0.25">
      <c r="A14" s="10" t="s">
        <v>6</v>
      </c>
      <c r="B14" s="21"/>
      <c r="C14" s="21"/>
      <c r="D14" s="21"/>
      <c r="E14" s="21"/>
      <c r="F14" s="79">
        <f>F15+F16</f>
        <v>1145771.25</v>
      </c>
      <c r="G14" s="79">
        <f t="shared" ref="G14:J14" si="1">G15+G16</f>
        <v>1409324.78</v>
      </c>
      <c r="H14" s="79">
        <f t="shared" si="1"/>
        <v>2851208.77</v>
      </c>
      <c r="I14" s="79">
        <f t="shared" si="1"/>
        <v>1167200</v>
      </c>
      <c r="J14" s="79">
        <f t="shared" si="1"/>
        <v>1167200</v>
      </c>
    </row>
    <row r="15" spans="1:10" s="2" customFormat="1" x14ac:dyDescent="0.25">
      <c r="A15" s="101" t="s">
        <v>4</v>
      </c>
      <c r="B15" s="100"/>
      <c r="C15" s="100"/>
      <c r="D15" s="100"/>
      <c r="E15" s="100"/>
      <c r="F15" s="80">
        <v>1135471.3</v>
      </c>
      <c r="G15" s="80">
        <v>1356964</v>
      </c>
      <c r="H15" s="80">
        <v>1262800</v>
      </c>
      <c r="I15" s="80">
        <v>1165200</v>
      </c>
      <c r="J15" s="81">
        <v>1165200</v>
      </c>
    </row>
    <row r="16" spans="1:10" s="2" customFormat="1" x14ac:dyDescent="0.25">
      <c r="A16" s="95" t="s">
        <v>5</v>
      </c>
      <c r="B16" s="96"/>
      <c r="C16" s="96"/>
      <c r="D16" s="96"/>
      <c r="E16" s="96"/>
      <c r="F16" s="80">
        <v>10299.950000000001</v>
      </c>
      <c r="G16" s="80">
        <v>52360.78</v>
      </c>
      <c r="H16" s="80">
        <v>1588408.77</v>
      </c>
      <c r="I16" s="80">
        <v>2000</v>
      </c>
      <c r="J16" s="81">
        <v>2000</v>
      </c>
    </row>
    <row r="17" spans="1:10" s="2" customFormat="1" x14ac:dyDescent="0.25">
      <c r="A17" s="97" t="s">
        <v>7</v>
      </c>
      <c r="B17" s="98"/>
      <c r="C17" s="98"/>
      <c r="D17" s="98"/>
      <c r="E17" s="98"/>
      <c r="F17" s="79">
        <f>F11-F14</f>
        <v>1768248.0700000003</v>
      </c>
      <c r="G17" s="79">
        <f t="shared" ref="G17:J17" si="2">G11-G14</f>
        <v>-142724.41999999993</v>
      </c>
      <c r="H17" s="79">
        <f t="shared" si="2"/>
        <v>-1645408.77</v>
      </c>
      <c r="I17" s="79">
        <f t="shared" si="2"/>
        <v>0</v>
      </c>
      <c r="J17" s="79">
        <f t="shared" si="2"/>
        <v>0</v>
      </c>
    </row>
    <row r="18" spans="1:10" s="2" customFormat="1" ht="18.75" x14ac:dyDescent="0.25">
      <c r="A18" s="3"/>
      <c r="B18" s="11"/>
      <c r="C18" s="11"/>
      <c r="D18" s="11"/>
      <c r="E18" s="11"/>
      <c r="F18" s="11"/>
      <c r="G18" s="11"/>
      <c r="H18" s="12"/>
      <c r="I18" s="12"/>
      <c r="J18" s="12"/>
    </row>
    <row r="19" spans="1:10" s="2" customFormat="1" ht="18" customHeight="1" x14ac:dyDescent="0.25">
      <c r="A19" s="93" t="s">
        <v>14</v>
      </c>
      <c r="B19" s="94"/>
      <c r="C19" s="94"/>
      <c r="D19" s="94"/>
      <c r="E19" s="94"/>
      <c r="F19" s="94"/>
      <c r="G19" s="94"/>
      <c r="H19" s="94"/>
      <c r="I19" s="94"/>
      <c r="J19" s="94"/>
    </row>
    <row r="20" spans="1:10" s="2" customFormat="1" ht="18.75" x14ac:dyDescent="0.25">
      <c r="A20" s="3"/>
      <c r="B20" s="11"/>
      <c r="C20" s="11"/>
      <c r="D20" s="11"/>
      <c r="E20" s="11"/>
      <c r="F20" s="11"/>
      <c r="G20" s="11"/>
      <c r="H20" s="12"/>
      <c r="I20" s="12"/>
      <c r="J20" s="12"/>
    </row>
    <row r="21" spans="1:10" s="2" customFormat="1" ht="25.5" x14ac:dyDescent="0.25">
      <c r="A21" s="102" t="s">
        <v>12</v>
      </c>
      <c r="B21" s="103"/>
      <c r="C21" s="103"/>
      <c r="D21" s="103"/>
      <c r="E21" s="103"/>
      <c r="F21" s="58" t="s">
        <v>58</v>
      </c>
      <c r="G21" s="58" t="s">
        <v>59</v>
      </c>
      <c r="H21" s="59" t="s">
        <v>60</v>
      </c>
      <c r="I21" s="59" t="s">
        <v>61</v>
      </c>
      <c r="J21" s="59" t="s">
        <v>62</v>
      </c>
    </row>
    <row r="22" spans="1:10" s="23" customFormat="1" ht="12" customHeight="1" x14ac:dyDescent="0.25">
      <c r="A22" s="104">
        <v>1</v>
      </c>
      <c r="B22" s="104"/>
      <c r="C22" s="104"/>
      <c r="D22" s="104"/>
      <c r="E22" s="104"/>
      <c r="F22" s="60">
        <v>2</v>
      </c>
      <c r="G22" s="60">
        <v>3</v>
      </c>
      <c r="H22" s="61">
        <v>4</v>
      </c>
      <c r="I22" s="61">
        <v>5</v>
      </c>
      <c r="J22" s="61">
        <v>6</v>
      </c>
    </row>
    <row r="23" spans="1:10" s="2" customFormat="1" x14ac:dyDescent="0.25">
      <c r="A23" s="95" t="s">
        <v>8</v>
      </c>
      <c r="B23" s="96"/>
      <c r="C23" s="96"/>
      <c r="D23" s="96"/>
      <c r="E23" s="96"/>
      <c r="F23" s="80">
        <v>0</v>
      </c>
      <c r="G23" s="80">
        <v>0</v>
      </c>
      <c r="H23" s="80">
        <v>0</v>
      </c>
      <c r="I23" s="80">
        <v>0</v>
      </c>
      <c r="J23" s="81">
        <v>0</v>
      </c>
    </row>
    <row r="24" spans="1:10" s="2" customFormat="1" x14ac:dyDescent="0.25">
      <c r="A24" s="95" t="s">
        <v>9</v>
      </c>
      <c r="B24" s="96"/>
      <c r="C24" s="96"/>
      <c r="D24" s="96"/>
      <c r="E24" s="96"/>
      <c r="F24" s="80">
        <v>0</v>
      </c>
      <c r="G24" s="80">
        <v>0</v>
      </c>
      <c r="H24" s="80">
        <v>0</v>
      </c>
      <c r="I24" s="80">
        <v>0</v>
      </c>
      <c r="J24" s="81">
        <v>0</v>
      </c>
    </row>
    <row r="25" spans="1:10" s="2" customFormat="1" x14ac:dyDescent="0.25">
      <c r="A25" s="97" t="s">
        <v>10</v>
      </c>
      <c r="B25" s="98"/>
      <c r="C25" s="98"/>
      <c r="D25" s="98"/>
      <c r="E25" s="98"/>
      <c r="F25" s="79">
        <f>F23-F24</f>
        <v>0</v>
      </c>
      <c r="G25" s="79">
        <f t="shared" ref="G25:J25" si="3">G23-G24</f>
        <v>0</v>
      </c>
      <c r="H25" s="79">
        <f t="shared" si="3"/>
        <v>0</v>
      </c>
      <c r="I25" s="79">
        <f t="shared" si="3"/>
        <v>0</v>
      </c>
      <c r="J25" s="79">
        <f t="shared" si="3"/>
        <v>0</v>
      </c>
    </row>
    <row r="26" spans="1:10" s="2" customFormat="1" x14ac:dyDescent="0.25">
      <c r="A26" s="97" t="s">
        <v>11</v>
      </c>
      <c r="B26" s="98"/>
      <c r="C26" s="98"/>
      <c r="D26" s="98"/>
      <c r="E26" s="98"/>
      <c r="F26" s="79">
        <f>F17+F25</f>
        <v>1768248.0700000003</v>
      </c>
      <c r="G26" s="79">
        <f t="shared" ref="G26:J26" si="4">G17+G25</f>
        <v>-142724.41999999993</v>
      </c>
      <c r="H26" s="79">
        <f t="shared" si="4"/>
        <v>-1645408.77</v>
      </c>
      <c r="I26" s="79">
        <f t="shared" si="4"/>
        <v>0</v>
      </c>
      <c r="J26" s="79">
        <f t="shared" si="4"/>
        <v>0</v>
      </c>
    </row>
    <row r="27" spans="1:10" s="2" customFormat="1" ht="18.75" x14ac:dyDescent="0.25">
      <c r="A27" s="13"/>
      <c r="B27" s="11"/>
      <c r="C27" s="11"/>
      <c r="D27" s="11"/>
      <c r="E27" s="11"/>
      <c r="F27" s="11"/>
      <c r="G27" s="11"/>
      <c r="H27" s="12"/>
      <c r="I27" s="12"/>
      <c r="J27" s="12"/>
    </row>
    <row r="28" spans="1:10" s="2" customFormat="1" ht="18" customHeight="1" x14ac:dyDescent="0.25">
      <c r="A28" s="93" t="s">
        <v>15</v>
      </c>
      <c r="B28" s="94"/>
      <c r="C28" s="94"/>
      <c r="D28" s="94"/>
      <c r="E28" s="94"/>
      <c r="F28" s="94"/>
      <c r="G28" s="94"/>
      <c r="H28" s="94"/>
      <c r="I28" s="94"/>
      <c r="J28" s="94"/>
    </row>
    <row r="29" spans="1:10" s="2" customFormat="1" ht="18" customHeigh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</row>
    <row r="30" spans="1:10" s="2" customFormat="1" ht="25.5" x14ac:dyDescent="0.25">
      <c r="A30" s="110" t="s">
        <v>21</v>
      </c>
      <c r="B30" s="111"/>
      <c r="C30" s="111"/>
      <c r="D30" s="111"/>
      <c r="E30" s="112"/>
      <c r="F30" s="58" t="s">
        <v>58</v>
      </c>
      <c r="G30" s="58" t="s">
        <v>59</v>
      </c>
      <c r="H30" s="59" t="s">
        <v>60</v>
      </c>
      <c r="I30" s="59" t="s">
        <v>61</v>
      </c>
      <c r="J30" s="59" t="s">
        <v>62</v>
      </c>
    </row>
    <row r="31" spans="1:10" s="23" customFormat="1" ht="12" customHeight="1" x14ac:dyDescent="0.25">
      <c r="A31" s="104">
        <v>1</v>
      </c>
      <c r="B31" s="104"/>
      <c r="C31" s="104"/>
      <c r="D31" s="104"/>
      <c r="E31" s="104"/>
      <c r="F31" s="60">
        <v>2</v>
      </c>
      <c r="G31" s="60">
        <v>3</v>
      </c>
      <c r="H31" s="61">
        <v>4</v>
      </c>
      <c r="I31" s="61">
        <v>5</v>
      </c>
      <c r="J31" s="61">
        <v>6</v>
      </c>
    </row>
    <row r="32" spans="1:10" s="2" customFormat="1" ht="15" customHeight="1" x14ac:dyDescent="0.25">
      <c r="A32" s="113" t="s">
        <v>16</v>
      </c>
      <c r="B32" s="114"/>
      <c r="C32" s="114"/>
      <c r="D32" s="114"/>
      <c r="E32" s="115"/>
      <c r="F32" s="82">
        <v>-65114.879999999997</v>
      </c>
      <c r="G32" s="82">
        <v>1703133.19</v>
      </c>
      <c r="H32" s="82">
        <v>1645408.77</v>
      </c>
      <c r="I32" s="82">
        <v>0</v>
      </c>
      <c r="J32" s="83">
        <v>0</v>
      </c>
    </row>
    <row r="33" spans="1:10" s="2" customFormat="1" ht="15" customHeight="1" x14ac:dyDescent="0.25">
      <c r="A33" s="97" t="s">
        <v>17</v>
      </c>
      <c r="B33" s="98"/>
      <c r="C33" s="98"/>
      <c r="D33" s="98"/>
      <c r="E33" s="98"/>
      <c r="F33" s="84">
        <f>F26+F32</f>
        <v>1703133.1900000004</v>
      </c>
      <c r="G33" s="84">
        <v>1560408.77</v>
      </c>
      <c r="H33" s="84">
        <f t="shared" ref="H33:J33" si="5">H26+H32</f>
        <v>0</v>
      </c>
      <c r="I33" s="84">
        <f t="shared" si="5"/>
        <v>0</v>
      </c>
      <c r="J33" s="85">
        <f t="shared" si="5"/>
        <v>0</v>
      </c>
    </row>
    <row r="34" spans="1:10" s="2" customFormat="1" ht="45" customHeight="1" x14ac:dyDescent="0.25">
      <c r="A34" s="105" t="s">
        <v>18</v>
      </c>
      <c r="B34" s="106"/>
      <c r="C34" s="106"/>
      <c r="D34" s="106"/>
      <c r="E34" s="107"/>
      <c r="F34" s="84">
        <f>F17+F25+F32-F33</f>
        <v>0</v>
      </c>
      <c r="G34" s="84">
        <f>G17+G25+G32-G33</f>
        <v>0</v>
      </c>
      <c r="H34" s="84">
        <f>H17+H25+H32-H33</f>
        <v>0</v>
      </c>
      <c r="I34" s="84">
        <f>I17+I25+I32-I33</f>
        <v>0</v>
      </c>
      <c r="J34" s="85">
        <f>J17+J25+J32-J33</f>
        <v>0</v>
      </c>
    </row>
    <row r="35" spans="1:10" s="2" customFormat="1" ht="18" customHeight="1" x14ac:dyDescent="0.25">
      <c r="A35" s="18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2" customFormat="1" ht="18" customHeight="1" x14ac:dyDescent="0.25">
      <c r="A36" s="108" t="s">
        <v>19</v>
      </c>
      <c r="B36" s="108"/>
      <c r="C36" s="108"/>
      <c r="D36" s="108"/>
      <c r="E36" s="108"/>
      <c r="F36" s="108"/>
      <c r="G36" s="108"/>
      <c r="H36" s="108"/>
      <c r="I36" s="108"/>
      <c r="J36" s="108"/>
    </row>
    <row r="37" spans="1:10" s="2" customFormat="1" ht="18.75" x14ac:dyDescent="0.25">
      <c r="A37" s="15"/>
      <c r="B37" s="16"/>
      <c r="C37" s="16"/>
      <c r="D37" s="16"/>
      <c r="E37" s="16"/>
      <c r="F37" s="16"/>
      <c r="G37" s="16"/>
      <c r="H37" s="17"/>
      <c r="I37" s="17"/>
      <c r="J37" s="17"/>
    </row>
    <row r="38" spans="1:10" s="2" customFormat="1" ht="25.5" x14ac:dyDescent="0.25">
      <c r="A38" s="110" t="s">
        <v>21</v>
      </c>
      <c r="B38" s="111"/>
      <c r="C38" s="111"/>
      <c r="D38" s="111"/>
      <c r="E38" s="112"/>
      <c r="F38" s="58" t="s">
        <v>58</v>
      </c>
      <c r="G38" s="58" t="s">
        <v>59</v>
      </c>
      <c r="H38" s="59" t="s">
        <v>60</v>
      </c>
      <c r="I38" s="59" t="s">
        <v>61</v>
      </c>
      <c r="J38" s="59" t="s">
        <v>62</v>
      </c>
    </row>
    <row r="39" spans="1:10" s="23" customFormat="1" ht="12" customHeight="1" x14ac:dyDescent="0.25">
      <c r="A39" s="104">
        <v>1</v>
      </c>
      <c r="B39" s="104"/>
      <c r="C39" s="104"/>
      <c r="D39" s="104"/>
      <c r="E39" s="104"/>
      <c r="F39" s="60">
        <v>2</v>
      </c>
      <c r="G39" s="60">
        <v>3</v>
      </c>
      <c r="H39" s="61">
        <v>4</v>
      </c>
      <c r="I39" s="61">
        <v>5</v>
      </c>
      <c r="J39" s="61">
        <v>6</v>
      </c>
    </row>
    <row r="40" spans="1:10" s="2" customFormat="1" x14ac:dyDescent="0.25">
      <c r="A40" s="113" t="s">
        <v>16</v>
      </c>
      <c r="B40" s="114"/>
      <c r="C40" s="114"/>
      <c r="D40" s="114"/>
      <c r="E40" s="115"/>
      <c r="F40" s="82">
        <v>-65114.879999999997</v>
      </c>
      <c r="G40" s="82">
        <v>1703133.19</v>
      </c>
      <c r="H40" s="82">
        <v>1645408.77</v>
      </c>
      <c r="I40" s="82">
        <v>0</v>
      </c>
      <c r="J40" s="83">
        <v>0</v>
      </c>
    </row>
    <row r="41" spans="1:10" s="2" customFormat="1" ht="28.5" customHeight="1" x14ac:dyDescent="0.25">
      <c r="A41" s="113" t="s">
        <v>20</v>
      </c>
      <c r="B41" s="114"/>
      <c r="C41" s="114"/>
      <c r="D41" s="114"/>
      <c r="E41" s="115"/>
      <c r="F41" s="82">
        <v>0</v>
      </c>
      <c r="G41" s="82">
        <v>142724.42000000001</v>
      </c>
      <c r="H41" s="82">
        <v>1645408.77</v>
      </c>
      <c r="I41" s="82">
        <v>0</v>
      </c>
      <c r="J41" s="83">
        <v>0</v>
      </c>
    </row>
    <row r="42" spans="1:10" s="2" customFormat="1" ht="25.5" customHeight="1" x14ac:dyDescent="0.25">
      <c r="A42" s="113" t="s">
        <v>57</v>
      </c>
      <c r="B42" s="116"/>
      <c r="C42" s="116"/>
      <c r="D42" s="116"/>
      <c r="E42" s="117"/>
      <c r="F42" s="82">
        <v>1768248.07</v>
      </c>
      <c r="G42" s="82">
        <v>0</v>
      </c>
      <c r="H42" s="82">
        <v>0</v>
      </c>
      <c r="I42" s="82">
        <v>0</v>
      </c>
      <c r="J42" s="83">
        <v>0</v>
      </c>
    </row>
    <row r="43" spans="1:10" s="2" customFormat="1" ht="15" customHeight="1" x14ac:dyDescent="0.25">
      <c r="A43" s="97" t="s">
        <v>17</v>
      </c>
      <c r="B43" s="98"/>
      <c r="C43" s="98"/>
      <c r="D43" s="98"/>
      <c r="E43" s="98"/>
      <c r="F43" s="91">
        <f>F40-F41+F42</f>
        <v>1703133.1900000002</v>
      </c>
      <c r="G43" s="91">
        <f t="shared" ref="G43:J43" si="6">G40-G41+G42</f>
        <v>1560408.77</v>
      </c>
      <c r="H43" s="91">
        <f t="shared" si="6"/>
        <v>0</v>
      </c>
      <c r="I43" s="91">
        <f t="shared" si="6"/>
        <v>0</v>
      </c>
      <c r="J43" s="92">
        <f t="shared" si="6"/>
        <v>0</v>
      </c>
    </row>
    <row r="44" spans="1:10" ht="9" customHeight="1" x14ac:dyDescent="0.25"/>
  </sheetData>
  <mergeCells count="32">
    <mergeCell ref="A1:F1"/>
    <mergeCell ref="A38:E38"/>
    <mergeCell ref="A40:E40"/>
    <mergeCell ref="A41:E41"/>
    <mergeCell ref="A42:E42"/>
    <mergeCell ref="A22:E22"/>
    <mergeCell ref="A31:E31"/>
    <mergeCell ref="A3:J3"/>
    <mergeCell ref="A5:J5"/>
    <mergeCell ref="A7:J7"/>
    <mergeCell ref="A9:E9"/>
    <mergeCell ref="A11:E11"/>
    <mergeCell ref="A19:J19"/>
    <mergeCell ref="A10:E10"/>
    <mergeCell ref="A30:E30"/>
    <mergeCell ref="A32:E32"/>
    <mergeCell ref="A21:E21"/>
    <mergeCell ref="A43:E43"/>
    <mergeCell ref="A39:E39"/>
    <mergeCell ref="A33:E33"/>
    <mergeCell ref="A34:E34"/>
    <mergeCell ref="A36:J36"/>
    <mergeCell ref="A12:E12"/>
    <mergeCell ref="A13:E13"/>
    <mergeCell ref="A15:E15"/>
    <mergeCell ref="A16:E16"/>
    <mergeCell ref="A17:E17"/>
    <mergeCell ref="A28:J28"/>
    <mergeCell ref="A23:E23"/>
    <mergeCell ref="A24:E24"/>
    <mergeCell ref="A25:E25"/>
    <mergeCell ref="A26:E2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3"/>
  <sheetViews>
    <sheetView topLeftCell="A20" zoomScaleNormal="100" workbookViewId="0">
      <selection activeCell="A29" sqref="A29:B29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47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20" t="s">
        <v>22</v>
      </c>
      <c r="B2" s="120"/>
      <c r="C2" s="120"/>
      <c r="D2" s="120"/>
      <c r="E2" s="120"/>
      <c r="F2" s="120"/>
      <c r="G2" s="120"/>
      <c r="H2" s="44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20" t="s">
        <v>23</v>
      </c>
      <c r="B4" s="120"/>
      <c r="C4" s="120"/>
      <c r="D4" s="120"/>
      <c r="E4" s="120"/>
      <c r="F4" s="120"/>
      <c r="G4" s="120"/>
      <c r="H4" s="44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38</v>
      </c>
      <c r="B6" s="28" t="s">
        <v>21</v>
      </c>
      <c r="C6" s="29" t="s">
        <v>58</v>
      </c>
      <c r="D6" s="29" t="s">
        <v>59</v>
      </c>
      <c r="E6" s="27" t="s">
        <v>60</v>
      </c>
      <c r="F6" s="27" t="s">
        <v>61</v>
      </c>
      <c r="G6" s="27" t="s">
        <v>62</v>
      </c>
    </row>
    <row r="7" spans="1:10" s="31" customFormat="1" ht="11.25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10" x14ac:dyDescent="0.25">
      <c r="A8" s="32"/>
      <c r="B8" s="32" t="s">
        <v>24</v>
      </c>
      <c r="C8" s="65">
        <f t="shared" ref="C8:E8" si="0">SUM(C9,C16)</f>
        <v>2914019.3200000003</v>
      </c>
      <c r="D8" s="65">
        <f t="shared" si="0"/>
        <v>1266600.3599999999</v>
      </c>
      <c r="E8" s="65">
        <f t="shared" si="0"/>
        <v>1205800</v>
      </c>
      <c r="F8" s="65">
        <f>SUM(F9,F16)</f>
        <v>1167200</v>
      </c>
      <c r="G8" s="65">
        <f>SUM(G9,G16)</f>
        <v>1167200</v>
      </c>
    </row>
    <row r="9" spans="1:10" x14ac:dyDescent="0.25">
      <c r="A9" s="32">
        <v>6</v>
      </c>
      <c r="B9" s="32" t="s">
        <v>25</v>
      </c>
      <c r="C9" s="65">
        <f t="shared" ref="C9:E9" si="1">SUM(C10:C15)</f>
        <v>1210110.55</v>
      </c>
      <c r="D9" s="65">
        <f t="shared" si="1"/>
        <v>1266600.3599999999</v>
      </c>
      <c r="E9" s="65">
        <f t="shared" si="1"/>
        <v>1205800</v>
      </c>
      <c r="F9" s="65">
        <f>SUM(F10:F15)</f>
        <v>1167200</v>
      </c>
      <c r="G9" s="65">
        <f>SUM(G10:G15)</f>
        <v>1167200</v>
      </c>
    </row>
    <row r="10" spans="1:10" ht="25.5" x14ac:dyDescent="0.25">
      <c r="A10" s="42">
        <v>63</v>
      </c>
      <c r="B10" s="33" t="s">
        <v>26</v>
      </c>
      <c r="C10" s="68">
        <v>622330.37</v>
      </c>
      <c r="D10" s="68">
        <v>606293.36</v>
      </c>
      <c r="E10" s="65">
        <v>576000</v>
      </c>
      <c r="F10" s="65">
        <v>576000</v>
      </c>
      <c r="G10" s="65">
        <v>576000</v>
      </c>
    </row>
    <row r="11" spans="1:10" x14ac:dyDescent="0.25">
      <c r="A11" s="42">
        <v>64</v>
      </c>
      <c r="B11" s="33" t="s">
        <v>63</v>
      </c>
      <c r="C11" s="68">
        <v>43.45</v>
      </c>
      <c r="D11" s="68">
        <v>900</v>
      </c>
      <c r="E11" s="65">
        <v>1000</v>
      </c>
      <c r="F11" s="65">
        <v>0</v>
      </c>
      <c r="G11" s="65">
        <v>0</v>
      </c>
    </row>
    <row r="12" spans="1:10" ht="25.5" x14ac:dyDescent="0.25">
      <c r="A12" s="42">
        <v>65</v>
      </c>
      <c r="B12" s="33" t="s">
        <v>64</v>
      </c>
      <c r="C12" s="68">
        <v>40623.300000000003</v>
      </c>
      <c r="D12" s="68">
        <v>37300</v>
      </c>
      <c r="E12" s="65">
        <v>39000</v>
      </c>
      <c r="F12" s="65">
        <v>39000</v>
      </c>
      <c r="G12" s="65">
        <v>39000</v>
      </c>
    </row>
    <row r="13" spans="1:10" ht="25.5" x14ac:dyDescent="0.25">
      <c r="A13" s="43">
        <v>66</v>
      </c>
      <c r="B13" s="33" t="s">
        <v>27</v>
      </c>
      <c r="C13" s="68">
        <v>41441.64</v>
      </c>
      <c r="D13" s="68">
        <v>31400</v>
      </c>
      <c r="E13" s="65">
        <v>20000</v>
      </c>
      <c r="F13" s="65">
        <v>20000</v>
      </c>
      <c r="G13" s="65">
        <v>20000</v>
      </c>
    </row>
    <row r="14" spans="1:10" ht="25.5" x14ac:dyDescent="0.25">
      <c r="A14" s="43">
        <v>67</v>
      </c>
      <c r="B14" s="33" t="s">
        <v>65</v>
      </c>
      <c r="C14" s="68">
        <v>505671.79</v>
      </c>
      <c r="D14" s="68">
        <v>590547</v>
      </c>
      <c r="E14" s="65">
        <v>569600</v>
      </c>
      <c r="F14" s="65">
        <v>532000</v>
      </c>
      <c r="G14" s="65">
        <v>532000</v>
      </c>
    </row>
    <row r="15" spans="1:10" x14ac:dyDescent="0.25">
      <c r="A15" s="43">
        <v>68</v>
      </c>
      <c r="B15" s="33" t="s">
        <v>66</v>
      </c>
      <c r="C15" s="68">
        <v>0</v>
      </c>
      <c r="D15" s="68">
        <v>160</v>
      </c>
      <c r="E15" s="65">
        <v>200</v>
      </c>
      <c r="F15" s="65">
        <v>200</v>
      </c>
      <c r="G15" s="65">
        <v>200</v>
      </c>
    </row>
    <row r="16" spans="1:10" x14ac:dyDescent="0.25">
      <c r="A16" s="35">
        <v>7</v>
      </c>
      <c r="B16" s="32" t="s">
        <v>28</v>
      </c>
      <c r="C16" s="65">
        <f>SUM(C17,C18)</f>
        <v>1703908.77</v>
      </c>
      <c r="D16" s="65">
        <f t="shared" ref="D16:G16" si="2">SUM(D17,D18)</f>
        <v>0</v>
      </c>
      <c r="E16" s="65">
        <f t="shared" si="2"/>
        <v>0</v>
      </c>
      <c r="F16" s="65">
        <f t="shared" si="2"/>
        <v>0</v>
      </c>
      <c r="G16" s="65">
        <f t="shared" si="2"/>
        <v>0</v>
      </c>
    </row>
    <row r="17" spans="1:7" x14ac:dyDescent="0.25">
      <c r="A17" s="72">
        <v>71</v>
      </c>
      <c r="B17" s="33" t="s">
        <v>71</v>
      </c>
      <c r="C17" s="65">
        <v>101000</v>
      </c>
      <c r="D17" s="65">
        <v>0</v>
      </c>
      <c r="E17" s="65">
        <v>0</v>
      </c>
      <c r="F17" s="65">
        <v>0</v>
      </c>
      <c r="G17" s="65">
        <v>0</v>
      </c>
    </row>
    <row r="18" spans="1:7" x14ac:dyDescent="0.25">
      <c r="A18" s="43">
        <v>72</v>
      </c>
      <c r="B18" s="36" t="s">
        <v>29</v>
      </c>
      <c r="C18" s="69">
        <v>1602908.77</v>
      </c>
      <c r="D18" s="69">
        <v>0</v>
      </c>
      <c r="E18" s="65">
        <v>0</v>
      </c>
      <c r="F18" s="65">
        <v>0</v>
      </c>
      <c r="G18" s="65">
        <v>0</v>
      </c>
    </row>
    <row r="20" spans="1:7" ht="25.5" x14ac:dyDescent="0.25">
      <c r="A20" s="27" t="s">
        <v>38</v>
      </c>
      <c r="B20" s="28" t="s">
        <v>21</v>
      </c>
      <c r="C20" s="29" t="s">
        <v>58</v>
      </c>
      <c r="D20" s="29" t="s">
        <v>59</v>
      </c>
      <c r="E20" s="27" t="s">
        <v>60</v>
      </c>
      <c r="F20" s="27" t="s">
        <v>61</v>
      </c>
      <c r="G20" s="27" t="s">
        <v>62</v>
      </c>
    </row>
    <row r="21" spans="1:7" s="31" customFormat="1" ht="11.25" x14ac:dyDescent="0.2">
      <c r="A21" s="30">
        <v>1</v>
      </c>
      <c r="B21" s="30">
        <v>2</v>
      </c>
      <c r="C21" s="30">
        <v>3</v>
      </c>
      <c r="D21" s="30">
        <v>4</v>
      </c>
      <c r="E21" s="30">
        <v>5</v>
      </c>
      <c r="F21" s="30">
        <v>6</v>
      </c>
      <c r="G21" s="30">
        <v>7</v>
      </c>
    </row>
    <row r="22" spans="1:7" x14ac:dyDescent="0.25">
      <c r="A22" s="32"/>
      <c r="B22" s="32" t="s">
        <v>30</v>
      </c>
      <c r="C22" s="65">
        <f>SUM(C23,C28)</f>
        <v>1145771.2499999998</v>
      </c>
      <c r="D22" s="65">
        <f>SUM(D23,D28)</f>
        <v>1409324.78</v>
      </c>
      <c r="E22" s="65">
        <f t="shared" ref="E22" si="3">SUM(E23,E28)</f>
        <v>2851208.77</v>
      </c>
      <c r="F22" s="65">
        <f>SUM(F23,F28)</f>
        <v>1167200</v>
      </c>
      <c r="G22" s="65">
        <f>SUM(G23,G28)</f>
        <v>1167200</v>
      </c>
    </row>
    <row r="23" spans="1:7" x14ac:dyDescent="0.25">
      <c r="A23" s="32">
        <v>3</v>
      </c>
      <c r="B23" s="32" t="s">
        <v>31</v>
      </c>
      <c r="C23" s="65">
        <f t="shared" ref="C23:E23" si="4">SUM(C24:C27)</f>
        <v>1135471.2999999998</v>
      </c>
      <c r="D23" s="65">
        <f t="shared" si="4"/>
        <v>1356964</v>
      </c>
      <c r="E23" s="65">
        <f t="shared" si="4"/>
        <v>1262800</v>
      </c>
      <c r="F23" s="65">
        <f>SUM(F24:F27)</f>
        <v>1165200</v>
      </c>
      <c r="G23" s="65">
        <f>SUM(G24:G27)</f>
        <v>1165200</v>
      </c>
    </row>
    <row r="24" spans="1:7" x14ac:dyDescent="0.25">
      <c r="A24" s="42">
        <v>31</v>
      </c>
      <c r="B24" s="33" t="s">
        <v>32</v>
      </c>
      <c r="C24" s="68">
        <v>877523.21</v>
      </c>
      <c r="D24" s="68">
        <v>986922</v>
      </c>
      <c r="E24" s="65">
        <v>973000</v>
      </c>
      <c r="F24" s="65">
        <v>923500</v>
      </c>
      <c r="G24" s="65">
        <v>922000</v>
      </c>
    </row>
    <row r="25" spans="1:7" x14ac:dyDescent="0.25">
      <c r="A25" s="43">
        <v>32</v>
      </c>
      <c r="B25" s="34" t="s">
        <v>33</v>
      </c>
      <c r="C25" s="70">
        <v>240412.63</v>
      </c>
      <c r="D25" s="70">
        <v>352392</v>
      </c>
      <c r="E25" s="65">
        <v>272000</v>
      </c>
      <c r="F25" s="65">
        <v>224400</v>
      </c>
      <c r="G25" s="65">
        <v>225900</v>
      </c>
    </row>
    <row r="26" spans="1:7" x14ac:dyDescent="0.25">
      <c r="A26" s="43">
        <v>34</v>
      </c>
      <c r="B26" s="34" t="s">
        <v>67</v>
      </c>
      <c r="C26" s="70">
        <v>593.17999999999995</v>
      </c>
      <c r="D26" s="70">
        <v>650</v>
      </c>
      <c r="E26" s="65">
        <v>800</v>
      </c>
      <c r="F26" s="65">
        <v>300</v>
      </c>
      <c r="G26" s="65">
        <v>300</v>
      </c>
    </row>
    <row r="27" spans="1:7" ht="25.5" x14ac:dyDescent="0.25">
      <c r="A27" s="43">
        <v>37</v>
      </c>
      <c r="B27" s="36" t="s">
        <v>68</v>
      </c>
      <c r="C27" s="70">
        <v>16942.28</v>
      </c>
      <c r="D27" s="70">
        <v>17000</v>
      </c>
      <c r="E27" s="65">
        <v>17000</v>
      </c>
      <c r="F27" s="65">
        <v>17000</v>
      </c>
      <c r="G27" s="65">
        <v>17000</v>
      </c>
    </row>
    <row r="28" spans="1:7" x14ac:dyDescent="0.25">
      <c r="A28" s="38">
        <v>4</v>
      </c>
      <c r="B28" s="39" t="s">
        <v>34</v>
      </c>
      <c r="C28" s="65">
        <f>SUM(C29,C30,C31)</f>
        <v>10299.950000000001</v>
      </c>
      <c r="D28" s="65">
        <f t="shared" ref="D28:G28" si="5">SUM(D29,D30,D31)</f>
        <v>52360.78</v>
      </c>
      <c r="E28" s="65">
        <f t="shared" si="5"/>
        <v>1588408.77</v>
      </c>
      <c r="F28" s="65">
        <f t="shared" si="5"/>
        <v>2000</v>
      </c>
      <c r="G28" s="65">
        <f t="shared" si="5"/>
        <v>2000</v>
      </c>
    </row>
    <row r="29" spans="1:7" x14ac:dyDescent="0.25">
      <c r="A29" s="71">
        <v>41</v>
      </c>
      <c r="B29" s="40" t="s">
        <v>125</v>
      </c>
      <c r="C29" s="65">
        <v>0</v>
      </c>
      <c r="D29" s="65">
        <v>0</v>
      </c>
      <c r="E29" s="65">
        <v>1560408.77</v>
      </c>
      <c r="F29" s="65">
        <v>0</v>
      </c>
      <c r="G29" s="65">
        <v>0</v>
      </c>
    </row>
    <row r="30" spans="1:7" x14ac:dyDescent="0.25">
      <c r="A30" s="71">
        <v>42</v>
      </c>
      <c r="B30" s="40" t="s">
        <v>69</v>
      </c>
      <c r="C30" s="65">
        <v>10299.950000000001</v>
      </c>
      <c r="D30" s="65">
        <v>43360.78</v>
      </c>
      <c r="E30" s="65">
        <v>28000</v>
      </c>
      <c r="F30" s="65">
        <v>2000</v>
      </c>
      <c r="G30" s="65">
        <v>2000</v>
      </c>
    </row>
    <row r="31" spans="1:7" x14ac:dyDescent="0.25">
      <c r="A31" s="42">
        <v>45</v>
      </c>
      <c r="B31" s="40" t="s">
        <v>70</v>
      </c>
      <c r="C31" s="66">
        <v>0</v>
      </c>
      <c r="D31" s="68">
        <v>9000</v>
      </c>
      <c r="E31" s="65">
        <v>0</v>
      </c>
      <c r="F31" s="65">
        <v>0</v>
      </c>
      <c r="G31" s="67">
        <v>0</v>
      </c>
    </row>
    <row r="34" spans="1:8" ht="15.6" customHeight="1" x14ac:dyDescent="0.25">
      <c r="A34" s="120" t="s">
        <v>35</v>
      </c>
      <c r="B34" s="120"/>
      <c r="C34" s="120"/>
      <c r="D34" s="120"/>
      <c r="E34" s="120"/>
      <c r="F34" s="120"/>
      <c r="G34" s="120"/>
    </row>
    <row r="35" spans="1:8" ht="18.75" x14ac:dyDescent="0.25">
      <c r="A35" s="22"/>
      <c r="B35" s="22"/>
      <c r="C35" s="22"/>
      <c r="D35" s="22"/>
      <c r="E35" s="22"/>
      <c r="F35" s="22"/>
      <c r="G35" s="22"/>
      <c r="H35" s="22"/>
    </row>
    <row r="36" spans="1:8" ht="25.5" x14ac:dyDescent="0.25">
      <c r="A36" s="27" t="s">
        <v>38</v>
      </c>
      <c r="B36" s="28" t="s">
        <v>21</v>
      </c>
      <c r="C36" s="29" t="s">
        <v>58</v>
      </c>
      <c r="D36" s="29" t="s">
        <v>59</v>
      </c>
      <c r="E36" s="27" t="s">
        <v>60</v>
      </c>
      <c r="F36" s="27" t="s">
        <v>61</v>
      </c>
      <c r="G36" s="27" t="s">
        <v>62</v>
      </c>
    </row>
    <row r="37" spans="1:8" s="31" customFormat="1" ht="11.25" x14ac:dyDescent="0.2">
      <c r="A37" s="30">
        <v>1</v>
      </c>
      <c r="B37" s="30">
        <v>2</v>
      </c>
      <c r="C37" s="30">
        <v>3</v>
      </c>
      <c r="D37" s="30">
        <v>4</v>
      </c>
      <c r="E37" s="30">
        <v>5</v>
      </c>
      <c r="F37" s="30">
        <v>6</v>
      </c>
      <c r="G37" s="30">
        <v>7</v>
      </c>
    </row>
    <row r="38" spans="1:8" x14ac:dyDescent="0.25">
      <c r="A38" s="32"/>
      <c r="B38" s="32" t="s">
        <v>24</v>
      </c>
      <c r="C38" s="65">
        <f>SUM(C39,C41,C43,C45,C48,C50)</f>
        <v>2914019.32</v>
      </c>
      <c r="D38" s="65">
        <f t="shared" ref="D38:G38" si="6">SUM(D39,D41,D43,D45,D48,D50)</f>
        <v>1266600.3599999999</v>
      </c>
      <c r="E38" s="65">
        <f t="shared" si="6"/>
        <v>1205800</v>
      </c>
      <c r="F38" s="65">
        <f t="shared" si="6"/>
        <v>1167200</v>
      </c>
      <c r="G38" s="65">
        <f t="shared" si="6"/>
        <v>1167200</v>
      </c>
    </row>
    <row r="39" spans="1:8" x14ac:dyDescent="0.25">
      <c r="A39" s="32">
        <v>1</v>
      </c>
      <c r="B39" s="32" t="s">
        <v>39</v>
      </c>
      <c r="C39" s="73">
        <f t="shared" ref="C39:D39" si="7">SUM(C40)</f>
        <v>505671.79</v>
      </c>
      <c r="D39" s="65">
        <f t="shared" si="7"/>
        <v>590547</v>
      </c>
      <c r="E39" s="65">
        <f>SUM(E40)</f>
        <v>569600</v>
      </c>
      <c r="F39" s="65">
        <f t="shared" ref="F39:G39" si="8">SUM(F40)</f>
        <v>532000</v>
      </c>
      <c r="G39" s="65">
        <f t="shared" si="8"/>
        <v>532000</v>
      </c>
    </row>
    <row r="40" spans="1:8" x14ac:dyDescent="0.25">
      <c r="A40" s="42">
        <v>11</v>
      </c>
      <c r="B40" s="33" t="s">
        <v>39</v>
      </c>
      <c r="C40" s="66">
        <v>505671.79</v>
      </c>
      <c r="D40" s="68">
        <v>590547</v>
      </c>
      <c r="E40" s="65">
        <v>569600</v>
      </c>
      <c r="F40" s="65">
        <v>532000</v>
      </c>
      <c r="G40" s="65">
        <v>532000</v>
      </c>
    </row>
    <row r="41" spans="1:8" x14ac:dyDescent="0.25">
      <c r="A41" s="35">
        <v>3</v>
      </c>
      <c r="B41" s="32" t="s">
        <v>40</v>
      </c>
      <c r="C41" s="73">
        <f t="shared" ref="C41:D41" si="9">SUM(C42)</f>
        <v>29560.09</v>
      </c>
      <c r="D41" s="65">
        <f t="shared" si="9"/>
        <v>29560</v>
      </c>
      <c r="E41" s="65">
        <f>SUM(E42)</f>
        <v>21200</v>
      </c>
      <c r="F41" s="65">
        <f t="shared" ref="F41:G41" si="10">SUM(F42)</f>
        <v>20200</v>
      </c>
      <c r="G41" s="65">
        <f t="shared" si="10"/>
        <v>20200</v>
      </c>
    </row>
    <row r="42" spans="1:8" x14ac:dyDescent="0.25">
      <c r="A42" s="43">
        <v>32</v>
      </c>
      <c r="B42" s="36" t="s">
        <v>72</v>
      </c>
      <c r="C42" s="74">
        <v>29560.09</v>
      </c>
      <c r="D42" s="69">
        <v>29560</v>
      </c>
      <c r="E42" s="65">
        <v>21200</v>
      </c>
      <c r="F42" s="65">
        <v>20200</v>
      </c>
      <c r="G42" s="65">
        <v>20200</v>
      </c>
    </row>
    <row r="43" spans="1:8" x14ac:dyDescent="0.25">
      <c r="A43" s="35">
        <v>4</v>
      </c>
      <c r="B43" s="32" t="s">
        <v>54</v>
      </c>
      <c r="C43" s="73">
        <f t="shared" ref="C43:D43" si="11">SUM(C44)</f>
        <v>35044.92</v>
      </c>
      <c r="D43" s="65">
        <f t="shared" si="11"/>
        <v>34500</v>
      </c>
      <c r="E43" s="65">
        <f>SUM(E44)</f>
        <v>39000</v>
      </c>
      <c r="F43" s="65">
        <f t="shared" ref="F43:G43" si="12">SUM(F44)</f>
        <v>39000</v>
      </c>
      <c r="G43" s="65">
        <f t="shared" si="12"/>
        <v>39000</v>
      </c>
    </row>
    <row r="44" spans="1:8" x14ac:dyDescent="0.25">
      <c r="A44" s="43">
        <v>43</v>
      </c>
      <c r="B44" s="36" t="s">
        <v>52</v>
      </c>
      <c r="C44" s="74">
        <v>35044.92</v>
      </c>
      <c r="D44" s="69">
        <v>34500</v>
      </c>
      <c r="E44" s="65">
        <v>39000</v>
      </c>
      <c r="F44" s="65">
        <v>39000</v>
      </c>
      <c r="G44" s="65">
        <v>39000</v>
      </c>
    </row>
    <row r="45" spans="1:8" x14ac:dyDescent="0.25">
      <c r="A45" s="35">
        <v>5</v>
      </c>
      <c r="B45" s="32" t="s">
        <v>73</v>
      </c>
      <c r="C45" s="73">
        <f t="shared" ref="C45:D45" si="13">SUM(C46:C47)</f>
        <v>622330.37</v>
      </c>
      <c r="D45" s="65">
        <f t="shared" si="13"/>
        <v>606293.36</v>
      </c>
      <c r="E45" s="65">
        <f>SUM(E46:E47)</f>
        <v>576000</v>
      </c>
      <c r="F45" s="65">
        <f t="shared" ref="F45:G45" si="14">SUM(F46:F47)</f>
        <v>576000</v>
      </c>
      <c r="G45" s="65">
        <f t="shared" si="14"/>
        <v>576000</v>
      </c>
    </row>
    <row r="46" spans="1:8" x14ac:dyDescent="0.25">
      <c r="A46" s="90" t="s">
        <v>122</v>
      </c>
      <c r="B46" s="33" t="s">
        <v>123</v>
      </c>
      <c r="C46" s="66">
        <v>0</v>
      </c>
      <c r="D46" s="68">
        <v>0</v>
      </c>
      <c r="E46" s="65">
        <v>576000</v>
      </c>
      <c r="F46" s="65">
        <v>576000</v>
      </c>
      <c r="G46" s="65">
        <v>576000</v>
      </c>
    </row>
    <row r="47" spans="1:8" x14ac:dyDescent="0.25">
      <c r="A47" s="43">
        <v>52</v>
      </c>
      <c r="B47" s="36" t="s">
        <v>74</v>
      </c>
      <c r="C47" s="74">
        <v>622330.37</v>
      </c>
      <c r="D47" s="69">
        <v>606293.36</v>
      </c>
      <c r="E47" s="65">
        <v>0</v>
      </c>
      <c r="F47" s="65">
        <v>0</v>
      </c>
      <c r="G47" s="65">
        <v>0</v>
      </c>
    </row>
    <row r="48" spans="1:8" x14ac:dyDescent="0.25">
      <c r="A48" s="35">
        <v>6</v>
      </c>
      <c r="B48" s="75" t="s">
        <v>75</v>
      </c>
      <c r="C48" s="74">
        <f t="shared" ref="C48" si="15">SUM(C49)</f>
        <v>11925</v>
      </c>
      <c r="D48" s="69">
        <f t="shared" ref="D48" si="16">SUM(D49)</f>
        <v>2900</v>
      </c>
      <c r="E48" s="65">
        <f>SUM(E49)</f>
        <v>0</v>
      </c>
      <c r="F48" s="65">
        <f t="shared" ref="F48:G48" si="17">SUM(F49)</f>
        <v>0</v>
      </c>
      <c r="G48" s="65">
        <f t="shared" si="17"/>
        <v>0</v>
      </c>
    </row>
    <row r="49" spans="1:7" x14ac:dyDescent="0.25">
      <c r="A49" s="43">
        <v>62</v>
      </c>
      <c r="B49" s="36" t="s">
        <v>76</v>
      </c>
      <c r="C49" s="74">
        <v>11925</v>
      </c>
      <c r="D49" s="69">
        <v>2900</v>
      </c>
      <c r="E49" s="65">
        <v>0</v>
      </c>
      <c r="F49" s="65">
        <v>0</v>
      </c>
      <c r="G49" s="65">
        <v>0</v>
      </c>
    </row>
    <row r="50" spans="1:7" ht="25.5" x14ac:dyDescent="0.25">
      <c r="A50" s="35">
        <v>7</v>
      </c>
      <c r="B50" s="75" t="s">
        <v>77</v>
      </c>
      <c r="C50" s="74">
        <f t="shared" ref="C50" si="18">SUM(C51)</f>
        <v>1709487.15</v>
      </c>
      <c r="D50" s="69">
        <f t="shared" ref="D50" si="19">SUM(D51)</f>
        <v>2800</v>
      </c>
      <c r="E50" s="65">
        <f>SUM(E51)</f>
        <v>0</v>
      </c>
      <c r="F50" s="65">
        <f t="shared" ref="F50" si="20">SUM(F51)</f>
        <v>0</v>
      </c>
      <c r="G50" s="65">
        <f t="shared" ref="G50" si="21">SUM(G51)</f>
        <v>0</v>
      </c>
    </row>
    <row r="51" spans="1:7" ht="25.5" x14ac:dyDescent="0.25">
      <c r="A51" s="43">
        <v>73</v>
      </c>
      <c r="B51" s="36" t="s">
        <v>78</v>
      </c>
      <c r="C51" s="74">
        <v>1709487.15</v>
      </c>
      <c r="D51" s="69">
        <v>2800</v>
      </c>
      <c r="E51" s="65">
        <v>0</v>
      </c>
      <c r="F51" s="65">
        <v>0</v>
      </c>
      <c r="G51" s="65">
        <v>0</v>
      </c>
    </row>
    <row r="53" spans="1:7" ht="25.5" x14ac:dyDescent="0.25">
      <c r="A53" s="27" t="s">
        <v>38</v>
      </c>
      <c r="B53" s="28" t="s">
        <v>21</v>
      </c>
      <c r="C53" s="29" t="s">
        <v>58</v>
      </c>
      <c r="D53" s="29" t="s">
        <v>59</v>
      </c>
      <c r="E53" s="27" t="s">
        <v>60</v>
      </c>
      <c r="F53" s="27" t="s">
        <v>61</v>
      </c>
      <c r="G53" s="27" t="s">
        <v>62</v>
      </c>
    </row>
    <row r="54" spans="1:7" s="31" customFormat="1" ht="11.25" x14ac:dyDescent="0.2">
      <c r="A54" s="30">
        <v>1</v>
      </c>
      <c r="B54" s="30">
        <v>2</v>
      </c>
      <c r="C54" s="30">
        <v>3</v>
      </c>
      <c r="D54" s="30">
        <v>4</v>
      </c>
      <c r="E54" s="30">
        <v>5</v>
      </c>
      <c r="F54" s="30">
        <v>6</v>
      </c>
      <c r="G54" s="30">
        <v>7</v>
      </c>
    </row>
    <row r="55" spans="1:7" x14ac:dyDescent="0.25">
      <c r="A55" s="32"/>
      <c r="B55" s="32" t="s">
        <v>30</v>
      </c>
      <c r="C55" s="78">
        <f>SUM(C56,C58,C61,C64,C68,C71)</f>
        <v>1145771.25</v>
      </c>
      <c r="D55" s="78">
        <f>SUM(D56,D58,D61,D64,D68,D71)</f>
        <v>1409324.78</v>
      </c>
      <c r="E55" s="78">
        <f>SUM(E56,E58,E61,E64,E68,E71)</f>
        <v>2851208.77</v>
      </c>
      <c r="F55" s="78">
        <f>SUM(F56,F58,F61,F64,F68,F71)</f>
        <v>1167200</v>
      </c>
      <c r="G55" s="78">
        <f>SUM(G56,G58,G61,G64,G68,G71)</f>
        <v>1167200</v>
      </c>
    </row>
    <row r="56" spans="1:7" x14ac:dyDescent="0.25">
      <c r="A56" s="32">
        <v>1</v>
      </c>
      <c r="B56" s="32" t="s">
        <v>36</v>
      </c>
      <c r="C56" s="78">
        <f>SUM(C57)</f>
        <v>505671.79</v>
      </c>
      <c r="D56" s="78">
        <f t="shared" ref="D56:G56" si="22">SUM(D57)</f>
        <v>590547</v>
      </c>
      <c r="E56" s="78">
        <f t="shared" si="22"/>
        <v>569600</v>
      </c>
      <c r="F56" s="78">
        <f t="shared" si="22"/>
        <v>532000</v>
      </c>
      <c r="G56" s="78">
        <f t="shared" si="22"/>
        <v>532000</v>
      </c>
    </row>
    <row r="57" spans="1:7" x14ac:dyDescent="0.25">
      <c r="A57" s="42">
        <v>11</v>
      </c>
      <c r="B57" s="33" t="s">
        <v>37</v>
      </c>
      <c r="C57" s="68">
        <v>505671.79</v>
      </c>
      <c r="D57" s="68">
        <v>590547</v>
      </c>
      <c r="E57" s="65">
        <v>569600</v>
      </c>
      <c r="F57" s="65">
        <v>532000</v>
      </c>
      <c r="G57" s="65">
        <v>532000</v>
      </c>
    </row>
    <row r="58" spans="1:7" x14ac:dyDescent="0.25">
      <c r="A58" s="35">
        <v>3</v>
      </c>
      <c r="B58" s="32" t="s">
        <v>40</v>
      </c>
      <c r="C58" s="68">
        <f>SUM(C59,C60)</f>
        <v>0</v>
      </c>
      <c r="D58" s="68">
        <f t="shared" ref="D58:G58" si="23">SUM(D59,D60)</f>
        <v>29560</v>
      </c>
      <c r="E58" s="68">
        <f t="shared" si="23"/>
        <v>41200</v>
      </c>
      <c r="F58" s="68">
        <f>SUM(F59,F60)</f>
        <v>20200</v>
      </c>
      <c r="G58" s="68">
        <f t="shared" si="23"/>
        <v>20200</v>
      </c>
    </row>
    <row r="59" spans="1:7" x14ac:dyDescent="0.25">
      <c r="A59" s="43">
        <v>32</v>
      </c>
      <c r="B59" s="36" t="s">
        <v>40</v>
      </c>
      <c r="C59" s="69">
        <v>0</v>
      </c>
      <c r="D59" s="69">
        <v>29560</v>
      </c>
      <c r="E59" s="65">
        <v>21200</v>
      </c>
      <c r="F59" s="65">
        <v>20200</v>
      </c>
      <c r="G59" s="65">
        <v>20200</v>
      </c>
    </row>
    <row r="60" spans="1:7" ht="25.5" x14ac:dyDescent="0.25">
      <c r="A60" s="43">
        <v>38</v>
      </c>
      <c r="B60" s="36" t="s">
        <v>87</v>
      </c>
      <c r="C60" s="69">
        <v>0</v>
      </c>
      <c r="D60" s="69">
        <v>0</v>
      </c>
      <c r="E60" s="65">
        <v>20000</v>
      </c>
      <c r="F60" s="65">
        <v>0</v>
      </c>
      <c r="G60" s="65">
        <v>0</v>
      </c>
    </row>
    <row r="61" spans="1:7" x14ac:dyDescent="0.25">
      <c r="A61" s="35">
        <v>4</v>
      </c>
      <c r="B61" s="32" t="s">
        <v>54</v>
      </c>
      <c r="C61" s="68">
        <f>SUM(C62,C63)</f>
        <v>16942.28</v>
      </c>
      <c r="D61" s="68">
        <f t="shared" ref="D61:G61" si="24">SUM(D62,D63)</f>
        <v>34500</v>
      </c>
      <c r="E61" s="68">
        <f t="shared" si="24"/>
        <v>54000</v>
      </c>
      <c r="F61" s="68">
        <f t="shared" si="24"/>
        <v>39000</v>
      </c>
      <c r="G61" s="68">
        <f t="shared" si="24"/>
        <v>39000</v>
      </c>
    </row>
    <row r="62" spans="1:7" x14ac:dyDescent="0.25">
      <c r="A62" s="43">
        <v>43</v>
      </c>
      <c r="B62" s="36" t="s">
        <v>52</v>
      </c>
      <c r="C62" s="69">
        <v>16942.28</v>
      </c>
      <c r="D62" s="69">
        <v>34500</v>
      </c>
      <c r="E62" s="65">
        <v>39000</v>
      </c>
      <c r="F62" s="65">
        <v>39000</v>
      </c>
      <c r="G62" s="65">
        <v>39000</v>
      </c>
    </row>
    <row r="63" spans="1:7" ht="25.5" x14ac:dyDescent="0.25">
      <c r="A63" s="43">
        <v>48</v>
      </c>
      <c r="B63" s="36" t="s">
        <v>88</v>
      </c>
      <c r="C63" s="69">
        <v>0</v>
      </c>
      <c r="D63" s="69">
        <v>0</v>
      </c>
      <c r="E63" s="65">
        <v>15000</v>
      </c>
      <c r="F63" s="65">
        <v>0</v>
      </c>
      <c r="G63" s="65">
        <v>0</v>
      </c>
    </row>
    <row r="64" spans="1:7" x14ac:dyDescent="0.25">
      <c r="A64" s="35">
        <v>5</v>
      </c>
      <c r="B64" s="32" t="s">
        <v>73</v>
      </c>
      <c r="C64" s="69">
        <f>SUM(C65:C67)</f>
        <v>606880.78</v>
      </c>
      <c r="D64" s="69">
        <f>SUM(D65:D67)</f>
        <v>604000</v>
      </c>
      <c r="E64" s="69">
        <f>SUM(E65:E67)</f>
        <v>626000</v>
      </c>
      <c r="F64" s="69">
        <f>SUM(F65:F67)</f>
        <v>576000</v>
      </c>
      <c r="G64" s="69">
        <f>SUM(G65:G67)</f>
        <v>576000</v>
      </c>
    </row>
    <row r="65" spans="1:7" x14ac:dyDescent="0.25">
      <c r="A65" s="90" t="s">
        <v>122</v>
      </c>
      <c r="B65" s="33" t="s">
        <v>123</v>
      </c>
      <c r="C65" s="69">
        <v>0</v>
      </c>
      <c r="D65" s="69">
        <v>0</v>
      </c>
      <c r="E65" s="65">
        <v>626000</v>
      </c>
      <c r="F65" s="65">
        <v>576000</v>
      </c>
      <c r="G65" s="65">
        <v>576000</v>
      </c>
    </row>
    <row r="66" spans="1:7" x14ac:dyDescent="0.25">
      <c r="A66" s="43">
        <v>52</v>
      </c>
      <c r="B66" s="36" t="s">
        <v>74</v>
      </c>
      <c r="C66" s="69">
        <v>605856.72</v>
      </c>
      <c r="D66" s="69">
        <v>603000</v>
      </c>
      <c r="E66" s="65">
        <v>0</v>
      </c>
      <c r="F66" s="65">
        <v>0</v>
      </c>
      <c r="G66" s="65">
        <v>0</v>
      </c>
    </row>
    <row r="67" spans="1:7" x14ac:dyDescent="0.25">
      <c r="A67" s="43">
        <v>58</v>
      </c>
      <c r="B67" s="36" t="s">
        <v>84</v>
      </c>
      <c r="C67" s="69">
        <v>1024.06</v>
      </c>
      <c r="D67" s="69">
        <v>1000</v>
      </c>
      <c r="E67" s="65">
        <v>0</v>
      </c>
      <c r="F67" s="65">
        <v>0</v>
      </c>
      <c r="G67" s="65">
        <v>0</v>
      </c>
    </row>
    <row r="68" spans="1:7" x14ac:dyDescent="0.25">
      <c r="A68" s="35">
        <v>6</v>
      </c>
      <c r="B68" s="75" t="s">
        <v>75</v>
      </c>
      <c r="C68" s="69">
        <f>SUM(C69:C70)</f>
        <v>10698.019999999999</v>
      </c>
      <c r="D68" s="69">
        <f t="shared" ref="D68:F68" si="25">SUM(D69:D70)</f>
        <v>4417.78</v>
      </c>
      <c r="E68" s="69">
        <f t="shared" si="25"/>
        <v>0</v>
      </c>
      <c r="F68" s="69">
        <f t="shared" si="25"/>
        <v>0</v>
      </c>
      <c r="G68" s="69">
        <f>SUM(G69:G70)</f>
        <v>0</v>
      </c>
    </row>
    <row r="69" spans="1:7" x14ac:dyDescent="0.25">
      <c r="A69" s="43">
        <v>62</v>
      </c>
      <c r="B69" s="36" t="s">
        <v>76</v>
      </c>
      <c r="C69" s="69">
        <v>10407.219999999999</v>
      </c>
      <c r="D69" s="69">
        <v>2900</v>
      </c>
      <c r="E69" s="65">
        <v>0</v>
      </c>
      <c r="F69" s="65">
        <v>0</v>
      </c>
      <c r="G69" s="65">
        <v>0</v>
      </c>
    </row>
    <row r="70" spans="1:7" x14ac:dyDescent="0.25">
      <c r="A70" s="43">
        <v>68</v>
      </c>
      <c r="B70" s="36" t="s">
        <v>85</v>
      </c>
      <c r="C70" s="69">
        <v>290.8</v>
      </c>
      <c r="D70" s="69">
        <v>1517.78</v>
      </c>
      <c r="E70" s="65">
        <v>0</v>
      </c>
      <c r="F70" s="65">
        <v>0</v>
      </c>
      <c r="G70" s="65">
        <v>0</v>
      </c>
    </row>
    <row r="71" spans="1:7" ht="25.5" x14ac:dyDescent="0.25">
      <c r="A71" s="35">
        <v>7</v>
      </c>
      <c r="B71" s="75" t="s">
        <v>77</v>
      </c>
      <c r="C71" s="69">
        <f>SUM(C72,C73)</f>
        <v>5578.38</v>
      </c>
      <c r="D71" s="69">
        <f t="shared" ref="D71:G71" si="26">SUM(D72,D73)</f>
        <v>146300</v>
      </c>
      <c r="E71" s="69">
        <f t="shared" si="26"/>
        <v>1560408.77</v>
      </c>
      <c r="F71" s="69">
        <f t="shared" si="26"/>
        <v>0</v>
      </c>
      <c r="G71" s="69">
        <f t="shared" si="26"/>
        <v>0</v>
      </c>
    </row>
    <row r="72" spans="1:7" ht="25.5" x14ac:dyDescent="0.25">
      <c r="A72" s="43">
        <v>73</v>
      </c>
      <c r="B72" s="36" t="s">
        <v>78</v>
      </c>
      <c r="C72" s="69">
        <v>5578.38</v>
      </c>
      <c r="D72" s="69">
        <v>2800</v>
      </c>
      <c r="E72" s="65">
        <v>0</v>
      </c>
      <c r="F72" s="65">
        <v>0</v>
      </c>
      <c r="G72" s="65">
        <v>0</v>
      </c>
    </row>
    <row r="73" spans="1:7" ht="25.5" x14ac:dyDescent="0.25">
      <c r="A73" s="43">
        <v>78</v>
      </c>
      <c r="B73" s="36" t="s">
        <v>86</v>
      </c>
      <c r="C73" s="69">
        <v>0</v>
      </c>
      <c r="D73" s="69">
        <v>143500</v>
      </c>
      <c r="E73" s="65">
        <v>1560408.77</v>
      </c>
      <c r="F73" s="65">
        <v>0</v>
      </c>
      <c r="G73" s="65">
        <v>0</v>
      </c>
    </row>
    <row r="76" spans="1:7" ht="15.75" x14ac:dyDescent="0.25">
      <c r="B76" s="120" t="s">
        <v>41</v>
      </c>
      <c r="C76" s="120"/>
      <c r="D76" s="120"/>
      <c r="E76" s="120"/>
      <c r="F76" s="120"/>
      <c r="G76" s="120"/>
    </row>
    <row r="77" spans="1:7" ht="18.75" x14ac:dyDescent="0.25">
      <c r="B77" s="22"/>
      <c r="C77" s="22"/>
      <c r="D77" s="22"/>
      <c r="E77" s="22"/>
      <c r="F77" s="22"/>
      <c r="G77" s="22"/>
    </row>
    <row r="78" spans="1:7" ht="25.5" x14ac:dyDescent="0.25">
      <c r="A78" s="27" t="s">
        <v>38</v>
      </c>
      <c r="B78" s="28" t="s">
        <v>21</v>
      </c>
      <c r="C78" s="29" t="s">
        <v>58</v>
      </c>
      <c r="D78" s="29" t="s">
        <v>59</v>
      </c>
      <c r="E78" s="27" t="s">
        <v>60</v>
      </c>
      <c r="F78" s="27" t="s">
        <v>61</v>
      </c>
      <c r="G78" s="27" t="s">
        <v>62</v>
      </c>
    </row>
    <row r="79" spans="1:7" x14ac:dyDescent="0.25">
      <c r="A79" s="30">
        <v>1</v>
      </c>
      <c r="B79" s="30">
        <v>2</v>
      </c>
      <c r="C79" s="30">
        <v>3</v>
      </c>
      <c r="D79" s="30">
        <v>4</v>
      </c>
      <c r="E79" s="30">
        <v>5</v>
      </c>
      <c r="F79" s="30">
        <v>6</v>
      </c>
      <c r="G79" s="30">
        <v>7</v>
      </c>
    </row>
    <row r="80" spans="1:7" x14ac:dyDescent="0.25">
      <c r="A80" s="45"/>
      <c r="B80" s="32" t="s">
        <v>30</v>
      </c>
      <c r="C80" s="65">
        <f t="shared" ref="C80:D80" si="27">SUM(C81)</f>
        <v>1145771.25</v>
      </c>
      <c r="D80" s="65">
        <f t="shared" si="27"/>
        <v>1409324.78</v>
      </c>
      <c r="E80" s="65">
        <f>SUM(E81)</f>
        <v>2851208.77</v>
      </c>
      <c r="F80" s="65">
        <f t="shared" ref="F80:G80" si="28">SUM(F81)</f>
        <v>1167200</v>
      </c>
      <c r="G80" s="65">
        <f t="shared" si="28"/>
        <v>1167200</v>
      </c>
    </row>
    <row r="81" spans="1:7" x14ac:dyDescent="0.25">
      <c r="A81" s="45" t="s">
        <v>79</v>
      </c>
      <c r="B81" s="32" t="s">
        <v>80</v>
      </c>
      <c r="C81" s="65">
        <f>SUM(C82,C83)</f>
        <v>1145771.25</v>
      </c>
      <c r="D81" s="65">
        <f t="shared" ref="D81:G81" si="29">SUM(D82,D83)</f>
        <v>1409324.78</v>
      </c>
      <c r="E81" s="65">
        <f t="shared" si="29"/>
        <v>2851208.77</v>
      </c>
      <c r="F81" s="65">
        <f t="shared" si="29"/>
        <v>1167200</v>
      </c>
      <c r="G81" s="65">
        <f t="shared" si="29"/>
        <v>1167200</v>
      </c>
    </row>
    <row r="82" spans="1:7" x14ac:dyDescent="0.25">
      <c r="A82" s="46" t="s">
        <v>81</v>
      </c>
      <c r="B82" s="33" t="s">
        <v>82</v>
      </c>
      <c r="C82" s="68">
        <v>1139371.25</v>
      </c>
      <c r="D82" s="68">
        <v>1409324.78</v>
      </c>
      <c r="E82" s="65">
        <v>2851208.77</v>
      </c>
      <c r="F82" s="65">
        <v>1167200</v>
      </c>
      <c r="G82" s="65">
        <v>1167200</v>
      </c>
    </row>
    <row r="83" spans="1:7" x14ac:dyDescent="0.25">
      <c r="A83" s="76">
        <v>109</v>
      </c>
      <c r="B83" s="48" t="s">
        <v>83</v>
      </c>
      <c r="C83" s="77">
        <v>6400</v>
      </c>
      <c r="D83" s="77">
        <v>0</v>
      </c>
      <c r="E83" s="77">
        <v>0</v>
      </c>
      <c r="F83" s="77">
        <v>0</v>
      </c>
      <c r="G83" s="77">
        <v>0</v>
      </c>
    </row>
  </sheetData>
  <mergeCells count="4">
    <mergeCell ref="B76:G76"/>
    <mergeCell ref="A2:G2"/>
    <mergeCell ref="A4:G4"/>
    <mergeCell ref="A34:G3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2" max="16383" man="1"/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workbookViewId="0">
      <selection activeCell="I15" sqref="I15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47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20" t="s">
        <v>42</v>
      </c>
      <c r="B2" s="120"/>
      <c r="C2" s="120"/>
      <c r="D2" s="120"/>
      <c r="E2" s="120"/>
      <c r="F2" s="120"/>
      <c r="G2" s="120"/>
      <c r="H2" s="44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20" t="s">
        <v>43</v>
      </c>
      <c r="B4" s="120"/>
      <c r="C4" s="120"/>
      <c r="D4" s="120"/>
      <c r="E4" s="120"/>
      <c r="F4" s="120"/>
      <c r="G4" s="120"/>
      <c r="H4" s="44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38</v>
      </c>
      <c r="B6" s="28" t="s">
        <v>21</v>
      </c>
      <c r="C6" s="29" t="s">
        <v>58</v>
      </c>
      <c r="D6" s="29" t="s">
        <v>59</v>
      </c>
      <c r="E6" s="27" t="s">
        <v>60</v>
      </c>
      <c r="F6" s="27" t="s">
        <v>61</v>
      </c>
      <c r="G6" s="27" t="s">
        <v>62</v>
      </c>
    </row>
    <row r="7" spans="1:10" s="31" customFormat="1" ht="11.25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10" x14ac:dyDescent="0.25">
      <c r="A8" s="32">
        <v>8</v>
      </c>
      <c r="B8" s="32" t="s">
        <v>44</v>
      </c>
      <c r="C8" s="78">
        <f>SUM(C9)</f>
        <v>0</v>
      </c>
      <c r="D8" s="78">
        <f t="shared" ref="D8:G8" si="0">SUM(D9)</f>
        <v>0</v>
      </c>
      <c r="E8" s="78">
        <f t="shared" si="0"/>
        <v>0</v>
      </c>
      <c r="F8" s="78">
        <f t="shared" si="0"/>
        <v>0</v>
      </c>
      <c r="G8" s="78">
        <f t="shared" si="0"/>
        <v>0</v>
      </c>
    </row>
    <row r="9" spans="1:10" x14ac:dyDescent="0.25">
      <c r="A9" s="42">
        <v>84</v>
      </c>
      <c r="B9" s="33" t="s">
        <v>45</v>
      </c>
      <c r="C9" s="68">
        <v>0</v>
      </c>
      <c r="D9" s="78">
        <v>0</v>
      </c>
      <c r="E9" s="65">
        <v>0</v>
      </c>
      <c r="F9" s="65">
        <v>0</v>
      </c>
      <c r="G9" s="65">
        <v>0</v>
      </c>
    </row>
    <row r="10" spans="1:10" x14ac:dyDescent="0.25">
      <c r="A10" s="32">
        <v>5</v>
      </c>
      <c r="B10" s="39" t="s">
        <v>46</v>
      </c>
      <c r="C10" s="68">
        <f>SUM(C11)</f>
        <v>0</v>
      </c>
      <c r="D10" s="68">
        <f t="shared" ref="D10:G10" si="1">SUM(D11)</f>
        <v>0</v>
      </c>
      <c r="E10" s="68">
        <f t="shared" si="1"/>
        <v>0</v>
      </c>
      <c r="F10" s="68">
        <f t="shared" si="1"/>
        <v>0</v>
      </c>
      <c r="G10" s="68">
        <f t="shared" si="1"/>
        <v>0</v>
      </c>
    </row>
    <row r="11" spans="1:10" x14ac:dyDescent="0.25">
      <c r="A11" s="42">
        <v>54</v>
      </c>
      <c r="B11" s="40" t="s">
        <v>47</v>
      </c>
      <c r="C11" s="68">
        <v>0</v>
      </c>
      <c r="D11" s="68">
        <v>0</v>
      </c>
      <c r="E11" s="65">
        <v>0</v>
      </c>
      <c r="F11" s="65">
        <v>0</v>
      </c>
      <c r="G11" s="65">
        <v>0</v>
      </c>
    </row>
    <row r="14" spans="1:10" ht="15.75" x14ac:dyDescent="0.25">
      <c r="B14" s="120" t="s">
        <v>48</v>
      </c>
      <c r="C14" s="120"/>
      <c r="D14" s="120"/>
      <c r="E14" s="120"/>
      <c r="F14" s="120"/>
      <c r="G14" s="120"/>
    </row>
    <row r="15" spans="1:10" ht="18.75" x14ac:dyDescent="0.25">
      <c r="B15" s="22"/>
      <c r="C15" s="22"/>
      <c r="D15" s="22"/>
      <c r="E15" s="22"/>
      <c r="F15" s="22"/>
      <c r="G15" s="22"/>
    </row>
    <row r="16" spans="1:10" ht="25.5" x14ac:dyDescent="0.25">
      <c r="A16" s="27" t="s">
        <v>38</v>
      </c>
      <c r="B16" s="28" t="s">
        <v>21</v>
      </c>
      <c r="C16" s="29" t="s">
        <v>58</v>
      </c>
      <c r="D16" s="29" t="s">
        <v>59</v>
      </c>
      <c r="E16" s="27" t="s">
        <v>60</v>
      </c>
      <c r="F16" s="27" t="s">
        <v>61</v>
      </c>
      <c r="G16" s="27" t="s">
        <v>62</v>
      </c>
    </row>
    <row r="17" spans="1:7" ht="10.15" customHeight="1" x14ac:dyDescent="0.25">
      <c r="A17" s="30">
        <v>1</v>
      </c>
      <c r="B17" s="30">
        <v>2</v>
      </c>
      <c r="C17" s="30">
        <v>3</v>
      </c>
      <c r="D17" s="30">
        <v>4</v>
      </c>
      <c r="E17" s="30">
        <v>5</v>
      </c>
      <c r="F17" s="30">
        <v>6</v>
      </c>
      <c r="G17" s="30">
        <v>7</v>
      </c>
    </row>
    <row r="18" spans="1:7" x14ac:dyDescent="0.25">
      <c r="A18" s="32">
        <v>8</v>
      </c>
      <c r="B18" s="32" t="s">
        <v>55</v>
      </c>
      <c r="C18" s="78">
        <f>SUM(C19)</f>
        <v>0</v>
      </c>
      <c r="D18" s="78">
        <f t="shared" ref="D18:G18" si="2">SUM(D19)</f>
        <v>0</v>
      </c>
      <c r="E18" s="78">
        <f t="shared" si="2"/>
        <v>0</v>
      </c>
      <c r="F18" s="78">
        <f t="shared" si="2"/>
        <v>0</v>
      </c>
      <c r="G18" s="78">
        <f t="shared" si="2"/>
        <v>0</v>
      </c>
    </row>
    <row r="19" spans="1:7" x14ac:dyDescent="0.25">
      <c r="A19" s="42">
        <v>81</v>
      </c>
      <c r="B19" s="33" t="s">
        <v>56</v>
      </c>
      <c r="C19" s="68">
        <v>0</v>
      </c>
      <c r="D19" s="68">
        <v>0</v>
      </c>
      <c r="E19" s="65">
        <v>0</v>
      </c>
      <c r="F19" s="65">
        <v>0</v>
      </c>
      <c r="G19" s="65">
        <v>0</v>
      </c>
    </row>
    <row r="20" spans="1:7" x14ac:dyDescent="0.25">
      <c r="A20" s="48"/>
      <c r="B20" s="41"/>
      <c r="C20" s="89"/>
      <c r="D20" s="89"/>
      <c r="E20" s="89"/>
      <c r="F20" s="89"/>
      <c r="G20" s="89"/>
    </row>
    <row r="21" spans="1:7" x14ac:dyDescent="0.25">
      <c r="A21" s="48"/>
      <c r="B21" s="32" t="s">
        <v>49</v>
      </c>
      <c r="C21" s="89">
        <f>SUM(C22,C24,C26)</f>
        <v>0</v>
      </c>
      <c r="D21" s="89">
        <f t="shared" ref="D21:G21" si="3">SUM(D22,D24,D26)</f>
        <v>0</v>
      </c>
      <c r="E21" s="89">
        <f t="shared" si="3"/>
        <v>0</v>
      </c>
      <c r="F21" s="89">
        <f t="shared" si="3"/>
        <v>0</v>
      </c>
      <c r="G21" s="89">
        <f t="shared" si="3"/>
        <v>0</v>
      </c>
    </row>
    <row r="22" spans="1:7" x14ac:dyDescent="0.25">
      <c r="A22" s="32">
        <v>1</v>
      </c>
      <c r="B22" s="32" t="s">
        <v>39</v>
      </c>
      <c r="C22" s="78">
        <f>SUM(C23)</f>
        <v>0</v>
      </c>
      <c r="D22" s="78">
        <f t="shared" ref="D22:G22" si="4">SUM(D23)</f>
        <v>0</v>
      </c>
      <c r="E22" s="78">
        <f t="shared" si="4"/>
        <v>0</v>
      </c>
      <c r="F22" s="78">
        <f t="shared" si="4"/>
        <v>0</v>
      </c>
      <c r="G22" s="78">
        <f t="shared" si="4"/>
        <v>0</v>
      </c>
    </row>
    <row r="23" spans="1:7" x14ac:dyDescent="0.25">
      <c r="A23" s="42">
        <v>11</v>
      </c>
      <c r="B23" s="33" t="s">
        <v>39</v>
      </c>
      <c r="C23" s="68">
        <v>0</v>
      </c>
      <c r="D23" s="68">
        <v>0</v>
      </c>
      <c r="E23" s="65">
        <v>0</v>
      </c>
      <c r="F23" s="65">
        <v>0</v>
      </c>
      <c r="G23" s="65">
        <v>0</v>
      </c>
    </row>
    <row r="24" spans="1:7" x14ac:dyDescent="0.25">
      <c r="A24" s="32">
        <v>3</v>
      </c>
      <c r="B24" s="32" t="s">
        <v>53</v>
      </c>
      <c r="C24" s="78">
        <f>SUM(C25)</f>
        <v>0</v>
      </c>
      <c r="D24" s="78">
        <f t="shared" ref="D24:G24" si="5">SUM(D25)</f>
        <v>0</v>
      </c>
      <c r="E24" s="78">
        <f t="shared" si="5"/>
        <v>0</v>
      </c>
      <c r="F24" s="78">
        <f t="shared" si="5"/>
        <v>0</v>
      </c>
      <c r="G24" s="78">
        <f t="shared" si="5"/>
        <v>0</v>
      </c>
    </row>
    <row r="25" spans="1:7" x14ac:dyDescent="0.25">
      <c r="A25" s="42">
        <v>32</v>
      </c>
      <c r="B25" s="33" t="s">
        <v>40</v>
      </c>
      <c r="C25" s="68">
        <v>0</v>
      </c>
      <c r="D25" s="68">
        <v>0</v>
      </c>
      <c r="E25" s="65">
        <v>0</v>
      </c>
      <c r="F25" s="65">
        <v>0</v>
      </c>
      <c r="G25" s="65">
        <v>0</v>
      </c>
    </row>
    <row r="26" spans="1:7" x14ac:dyDescent="0.25">
      <c r="A26" s="32">
        <v>4</v>
      </c>
      <c r="B26" s="32" t="s">
        <v>54</v>
      </c>
      <c r="C26" s="78">
        <f>SUM(C27)</f>
        <v>0</v>
      </c>
      <c r="D26" s="78">
        <f t="shared" ref="D26:G26" si="6">SUM(D27)</f>
        <v>0</v>
      </c>
      <c r="E26" s="78">
        <f t="shared" si="6"/>
        <v>0</v>
      </c>
      <c r="F26" s="78">
        <f t="shared" si="6"/>
        <v>0</v>
      </c>
      <c r="G26" s="78">
        <f t="shared" si="6"/>
        <v>0</v>
      </c>
    </row>
    <row r="27" spans="1:7" x14ac:dyDescent="0.25">
      <c r="A27" s="42">
        <v>43</v>
      </c>
      <c r="B27" s="33" t="s">
        <v>52</v>
      </c>
      <c r="C27" s="68">
        <v>0</v>
      </c>
      <c r="D27" s="68">
        <v>0</v>
      </c>
      <c r="E27" s="65">
        <v>0</v>
      </c>
      <c r="F27" s="65">
        <v>0</v>
      </c>
      <c r="G27" s="65">
        <v>0</v>
      </c>
    </row>
  </sheetData>
  <mergeCells count="3">
    <mergeCell ref="B14:G14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2"/>
  <sheetViews>
    <sheetView workbookViewId="0">
      <selection activeCell="L12" sqref="L12"/>
    </sheetView>
  </sheetViews>
  <sheetFormatPr defaultColWidth="8.85546875" defaultRowHeight="15" x14ac:dyDescent="0.25"/>
  <cols>
    <col min="1" max="1" width="35.28515625" style="23" customWidth="1"/>
    <col min="2" max="2" width="34.28515625" style="23" customWidth="1"/>
    <col min="3" max="7" width="25.28515625" style="23" customWidth="1"/>
    <col min="8" max="16384" width="8.85546875" style="23"/>
  </cols>
  <sheetData>
    <row r="1" spans="1:7" ht="18.75" x14ac:dyDescent="0.25">
      <c r="A1" s="47"/>
      <c r="B1" s="22"/>
      <c r="C1" s="22"/>
      <c r="D1" s="22"/>
      <c r="E1" s="22"/>
      <c r="F1" s="24"/>
      <c r="G1" s="24"/>
    </row>
    <row r="2" spans="1:7" ht="15.75" x14ac:dyDescent="0.25">
      <c r="A2" s="120" t="s">
        <v>50</v>
      </c>
      <c r="B2" s="121"/>
      <c r="C2" s="121"/>
      <c r="D2" s="121"/>
      <c r="E2" s="121"/>
      <c r="F2" s="121"/>
      <c r="G2" s="121"/>
    </row>
    <row r="3" spans="1:7" ht="18.75" x14ac:dyDescent="0.25">
      <c r="A3" s="22"/>
      <c r="B3" s="22"/>
      <c r="C3" s="22"/>
      <c r="D3" s="22"/>
      <c r="E3" s="22"/>
      <c r="F3" s="24"/>
      <c r="G3" s="24"/>
    </row>
    <row r="4" spans="1:7" ht="25.5" x14ac:dyDescent="0.25">
      <c r="A4" s="27" t="s">
        <v>51</v>
      </c>
      <c r="B4" s="27" t="s">
        <v>21</v>
      </c>
      <c r="C4" s="29" t="s">
        <v>58</v>
      </c>
      <c r="D4" s="29" t="s">
        <v>59</v>
      </c>
      <c r="E4" s="27" t="s">
        <v>60</v>
      </c>
      <c r="F4" s="27" t="s">
        <v>61</v>
      </c>
      <c r="G4" s="27" t="s">
        <v>62</v>
      </c>
    </row>
    <row r="5" spans="1:7" s="31" customFormat="1" ht="11.25" x14ac:dyDescent="0.2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</row>
    <row r="6" spans="1:7" ht="25.5" x14ac:dyDescent="0.25">
      <c r="A6" s="50" t="s">
        <v>90</v>
      </c>
      <c r="B6" s="50" t="s">
        <v>91</v>
      </c>
      <c r="C6" s="65">
        <f>SUM(C7)</f>
        <v>1145771.25</v>
      </c>
      <c r="D6" s="65">
        <f t="shared" ref="D6:G6" si="0">SUM(D7)</f>
        <v>1409324.78</v>
      </c>
      <c r="E6" s="65">
        <f t="shared" si="0"/>
        <v>2851208.77</v>
      </c>
      <c r="F6" s="65">
        <f t="shared" si="0"/>
        <v>1167200</v>
      </c>
      <c r="G6" s="65">
        <f t="shared" si="0"/>
        <v>1167200</v>
      </c>
    </row>
    <row r="7" spans="1:7" ht="25.5" x14ac:dyDescent="0.25">
      <c r="A7" s="51" t="s">
        <v>93</v>
      </c>
      <c r="B7" s="50" t="s">
        <v>92</v>
      </c>
      <c r="C7" s="65">
        <f>SUM(C8:C13)</f>
        <v>1145771.25</v>
      </c>
      <c r="D7" s="65">
        <f t="shared" ref="D7:G7" si="1">SUM(D8:D13)</f>
        <v>1409324.78</v>
      </c>
      <c r="E7" s="65">
        <f t="shared" si="1"/>
        <v>2851208.77</v>
      </c>
      <c r="F7" s="65">
        <f t="shared" si="1"/>
        <v>1167200</v>
      </c>
      <c r="G7" s="65">
        <f t="shared" si="1"/>
        <v>1167200</v>
      </c>
    </row>
    <row r="8" spans="1:7" x14ac:dyDescent="0.25">
      <c r="A8" s="64" t="s">
        <v>102</v>
      </c>
      <c r="B8" s="52" t="s">
        <v>39</v>
      </c>
      <c r="C8" s="65">
        <f>SUM(C17,C52,C58,C63,C93)</f>
        <v>505671.79</v>
      </c>
      <c r="D8" s="65">
        <f t="shared" ref="D8:G8" si="2">SUM(D17,D52,D58,D63,D93)</f>
        <v>590547</v>
      </c>
      <c r="E8" s="65">
        <f t="shared" si="2"/>
        <v>569600</v>
      </c>
      <c r="F8" s="65">
        <f t="shared" si="2"/>
        <v>532000</v>
      </c>
      <c r="G8" s="65">
        <f t="shared" si="2"/>
        <v>532000</v>
      </c>
    </row>
    <row r="9" spans="1:7" x14ac:dyDescent="0.25">
      <c r="A9" s="64" t="s">
        <v>103</v>
      </c>
      <c r="B9" s="52" t="s">
        <v>40</v>
      </c>
      <c r="C9" s="65">
        <f>SUM(C21,C67,C96)</f>
        <v>0</v>
      </c>
      <c r="D9" s="65">
        <f t="shared" ref="D9:G9" si="3">SUM(D21,D67,D96)</f>
        <v>29560</v>
      </c>
      <c r="E9" s="65">
        <f t="shared" si="3"/>
        <v>41200</v>
      </c>
      <c r="F9" s="65">
        <f t="shared" si="3"/>
        <v>20200</v>
      </c>
      <c r="G9" s="65">
        <f t="shared" si="3"/>
        <v>20200</v>
      </c>
    </row>
    <row r="10" spans="1:7" x14ac:dyDescent="0.25">
      <c r="A10" s="64" t="s">
        <v>104</v>
      </c>
      <c r="B10" s="52" t="s">
        <v>54</v>
      </c>
      <c r="C10" s="65">
        <f>SUM(C25,C73,)</f>
        <v>16942.28</v>
      </c>
      <c r="D10" s="65">
        <f t="shared" ref="D10:G10" si="4">SUM(D25,D73,)</f>
        <v>34500</v>
      </c>
      <c r="E10" s="65">
        <f t="shared" si="4"/>
        <v>54000</v>
      </c>
      <c r="F10" s="65">
        <f t="shared" si="4"/>
        <v>39000</v>
      </c>
      <c r="G10" s="65">
        <f t="shared" si="4"/>
        <v>39000</v>
      </c>
    </row>
    <row r="11" spans="1:7" x14ac:dyDescent="0.25">
      <c r="A11" s="64" t="s">
        <v>105</v>
      </c>
      <c r="B11" s="52" t="s">
        <v>73</v>
      </c>
      <c r="C11" s="65">
        <f>SUM(C30,C47,C78,C99)</f>
        <v>606880.78000000014</v>
      </c>
      <c r="D11" s="65">
        <f>SUM(D30,D47,D78,D99)</f>
        <v>604000</v>
      </c>
      <c r="E11" s="65">
        <f>SUM(E30,E47,E78,E99)</f>
        <v>626000</v>
      </c>
      <c r="F11" s="65">
        <f>SUM(F30,F47,F78,F99)</f>
        <v>576000</v>
      </c>
      <c r="G11" s="65">
        <f>SUM(G30,G47,G78,G99)</f>
        <v>576000</v>
      </c>
    </row>
    <row r="12" spans="1:7" x14ac:dyDescent="0.25">
      <c r="A12" s="64" t="s">
        <v>106</v>
      </c>
      <c r="B12" s="52" t="s">
        <v>75</v>
      </c>
      <c r="C12" s="65">
        <f>SUM(C37,C83,C102)</f>
        <v>10698.02</v>
      </c>
      <c r="D12" s="65">
        <f>SUM(D37,D83,D102)</f>
        <v>4417.78</v>
      </c>
      <c r="E12" s="65">
        <f>SUM(E37,E83,E102)</f>
        <v>0</v>
      </c>
      <c r="F12" s="65">
        <f>SUM(F37,F83,F102)</f>
        <v>0</v>
      </c>
      <c r="G12" s="65">
        <f>SUM(G37,G83,G102)</f>
        <v>0</v>
      </c>
    </row>
    <row r="13" spans="1:7" ht="25.5" x14ac:dyDescent="0.25">
      <c r="A13" s="64" t="s">
        <v>107</v>
      </c>
      <c r="B13" s="37" t="s">
        <v>77</v>
      </c>
      <c r="C13" s="65">
        <f>SUM(C42,C88,C105,C110)</f>
        <v>5578.38</v>
      </c>
      <c r="D13" s="65">
        <f t="shared" ref="D13:G13" si="5">SUM(D42,D88,D105,D110)</f>
        <v>146300</v>
      </c>
      <c r="E13" s="65">
        <f t="shared" si="5"/>
        <v>1560408.77</v>
      </c>
      <c r="F13" s="65">
        <f t="shared" si="5"/>
        <v>0</v>
      </c>
      <c r="G13" s="65">
        <f t="shared" si="5"/>
        <v>0</v>
      </c>
    </row>
    <row r="14" spans="1:7" x14ac:dyDescent="0.25">
      <c r="A14" s="64"/>
      <c r="B14" s="52"/>
      <c r="C14" s="65"/>
      <c r="D14" s="65"/>
      <c r="E14" s="65"/>
      <c r="F14" s="65"/>
      <c r="G14" s="65"/>
    </row>
    <row r="15" spans="1:7" s="49" customFormat="1" ht="25.5" x14ac:dyDescent="0.25">
      <c r="A15" s="53" t="s">
        <v>108</v>
      </c>
      <c r="B15" s="50" t="s">
        <v>109</v>
      </c>
      <c r="C15" s="88">
        <f>SUM(C16)</f>
        <v>1126225.3</v>
      </c>
      <c r="D15" s="88">
        <f t="shared" ref="D15:G15" si="6">SUM(D16)</f>
        <v>0</v>
      </c>
      <c r="E15" s="88">
        <f t="shared" si="6"/>
        <v>0</v>
      </c>
      <c r="F15" s="88">
        <f t="shared" si="6"/>
        <v>0</v>
      </c>
      <c r="G15" s="88">
        <f t="shared" si="6"/>
        <v>0</v>
      </c>
    </row>
    <row r="16" spans="1:7" ht="38.25" x14ac:dyDescent="0.25">
      <c r="A16" s="62" t="s">
        <v>110</v>
      </c>
      <c r="B16" s="50" t="s">
        <v>111</v>
      </c>
      <c r="C16" s="65">
        <f>SUM(C17,C21,C25,C30,C37,C42)</f>
        <v>1126225.3</v>
      </c>
      <c r="D16" s="65">
        <f t="shared" ref="D16:G16" si="7">SUM(D17,D21,D25,D30,D37,D42)</f>
        <v>0</v>
      </c>
      <c r="E16" s="65">
        <f t="shared" si="7"/>
        <v>0</v>
      </c>
      <c r="F16" s="65">
        <f t="shared" si="7"/>
        <v>0</v>
      </c>
      <c r="G16" s="65">
        <f t="shared" si="7"/>
        <v>0</v>
      </c>
    </row>
    <row r="17" spans="1:7" x14ac:dyDescent="0.25">
      <c r="A17" s="63" t="s">
        <v>102</v>
      </c>
      <c r="B17" s="52" t="s">
        <v>39</v>
      </c>
      <c r="C17" s="65">
        <f>SUM(C18)</f>
        <v>492525.83999999997</v>
      </c>
      <c r="D17" s="65">
        <f t="shared" ref="D17:G17" si="8">SUM(D18)</f>
        <v>0</v>
      </c>
      <c r="E17" s="65">
        <f t="shared" si="8"/>
        <v>0</v>
      </c>
      <c r="F17" s="65">
        <f t="shared" si="8"/>
        <v>0</v>
      </c>
      <c r="G17" s="65">
        <f t="shared" si="8"/>
        <v>0</v>
      </c>
    </row>
    <row r="18" spans="1:7" x14ac:dyDescent="0.25">
      <c r="A18" s="54">
        <v>3</v>
      </c>
      <c r="B18" s="55" t="s">
        <v>31</v>
      </c>
      <c r="C18" s="65">
        <f>SUM(C19:C20)</f>
        <v>492525.83999999997</v>
      </c>
      <c r="D18" s="65"/>
      <c r="E18" s="65"/>
      <c r="F18" s="65"/>
      <c r="G18" s="67"/>
    </row>
    <row r="19" spans="1:7" x14ac:dyDescent="0.25">
      <c r="A19" s="56">
        <v>31</v>
      </c>
      <c r="B19" s="55" t="s">
        <v>32</v>
      </c>
      <c r="C19" s="65">
        <v>386353</v>
      </c>
      <c r="D19" s="65"/>
      <c r="E19" s="65"/>
      <c r="F19" s="65"/>
      <c r="G19" s="67"/>
    </row>
    <row r="20" spans="1:7" x14ac:dyDescent="0.25">
      <c r="A20" s="56">
        <v>32</v>
      </c>
      <c r="B20" s="57" t="s">
        <v>33</v>
      </c>
      <c r="C20" s="65">
        <v>106172.84</v>
      </c>
      <c r="D20" s="65"/>
      <c r="E20" s="65"/>
      <c r="F20" s="65"/>
      <c r="G20" s="65"/>
    </row>
    <row r="21" spans="1:7" x14ac:dyDescent="0.25">
      <c r="A21" s="87" t="s">
        <v>103</v>
      </c>
      <c r="B21" s="55" t="s">
        <v>40</v>
      </c>
      <c r="C21" s="65">
        <f>SUM(C22)</f>
        <v>0</v>
      </c>
      <c r="D21" s="65">
        <f t="shared" ref="D21:G21" si="9">SUM(D22)</f>
        <v>0</v>
      </c>
      <c r="E21" s="65">
        <f t="shared" si="9"/>
        <v>0</v>
      </c>
      <c r="F21" s="65">
        <f t="shared" si="9"/>
        <v>0</v>
      </c>
      <c r="G21" s="65">
        <f t="shared" si="9"/>
        <v>0</v>
      </c>
    </row>
    <row r="22" spans="1:7" x14ac:dyDescent="0.25">
      <c r="A22" s="54">
        <v>3</v>
      </c>
      <c r="B22" s="57" t="s">
        <v>31</v>
      </c>
      <c r="C22" s="65">
        <f>SUM(C23:C24)</f>
        <v>0</v>
      </c>
      <c r="D22" s="65"/>
      <c r="E22" s="65"/>
      <c r="F22" s="65"/>
      <c r="G22" s="67"/>
    </row>
    <row r="23" spans="1:7" x14ac:dyDescent="0.25">
      <c r="A23" s="56">
        <v>31</v>
      </c>
      <c r="B23" s="57" t="s">
        <v>32</v>
      </c>
      <c r="C23" s="65">
        <v>0</v>
      </c>
      <c r="D23" s="65"/>
      <c r="E23" s="65"/>
      <c r="F23" s="65"/>
      <c r="G23" s="65"/>
    </row>
    <row r="24" spans="1:7" x14ac:dyDescent="0.25">
      <c r="A24" s="56">
        <v>32</v>
      </c>
      <c r="B24" s="57" t="s">
        <v>33</v>
      </c>
      <c r="C24" s="65">
        <v>0</v>
      </c>
      <c r="D24" s="65"/>
      <c r="E24" s="65"/>
      <c r="F24" s="65"/>
      <c r="G24" s="65"/>
    </row>
    <row r="25" spans="1:7" x14ac:dyDescent="0.25">
      <c r="A25" s="87" t="s">
        <v>104</v>
      </c>
      <c r="B25" s="55" t="s">
        <v>54</v>
      </c>
      <c r="C25" s="65">
        <f>SUM(C26)</f>
        <v>16942.28</v>
      </c>
      <c r="D25" s="65">
        <f t="shared" ref="D25:G25" si="10">SUM(D26)</f>
        <v>0</v>
      </c>
      <c r="E25" s="65">
        <f t="shared" si="10"/>
        <v>0</v>
      </c>
      <c r="F25" s="65">
        <f t="shared" si="10"/>
        <v>0</v>
      </c>
      <c r="G25" s="65">
        <f t="shared" si="10"/>
        <v>0</v>
      </c>
    </row>
    <row r="26" spans="1:7" x14ac:dyDescent="0.25">
      <c r="A26" s="54">
        <v>3</v>
      </c>
      <c r="B26" s="57" t="s">
        <v>31</v>
      </c>
      <c r="C26" s="65">
        <f>SUM(C27:C29)</f>
        <v>16942.28</v>
      </c>
      <c r="D26" s="65"/>
      <c r="E26" s="65"/>
      <c r="F26" s="65"/>
      <c r="G26" s="65"/>
    </row>
    <row r="27" spans="1:7" x14ac:dyDescent="0.25">
      <c r="A27" s="56">
        <v>31</v>
      </c>
      <c r="B27" s="57" t="s">
        <v>32</v>
      </c>
      <c r="C27" s="65">
        <v>0</v>
      </c>
      <c r="D27" s="65"/>
      <c r="E27" s="65"/>
      <c r="F27" s="65"/>
      <c r="G27" s="65"/>
    </row>
    <row r="28" spans="1:7" x14ac:dyDescent="0.25">
      <c r="A28" s="56">
        <v>32</v>
      </c>
      <c r="B28" s="57" t="s">
        <v>33</v>
      </c>
      <c r="C28" s="65">
        <v>0</v>
      </c>
      <c r="D28" s="65"/>
      <c r="E28" s="65"/>
      <c r="F28" s="65"/>
      <c r="G28" s="65"/>
    </row>
    <row r="29" spans="1:7" ht="25.5" x14ac:dyDescent="0.25">
      <c r="A29" s="56">
        <v>37</v>
      </c>
      <c r="B29" s="57" t="s">
        <v>68</v>
      </c>
      <c r="C29" s="65">
        <v>16942.28</v>
      </c>
      <c r="D29" s="65"/>
      <c r="E29" s="65"/>
      <c r="F29" s="65"/>
      <c r="G29" s="65"/>
    </row>
    <row r="30" spans="1:7" x14ac:dyDescent="0.25">
      <c r="A30" s="87" t="s">
        <v>105</v>
      </c>
      <c r="B30" s="55" t="s">
        <v>73</v>
      </c>
      <c r="C30" s="65">
        <f>SUM(C31,C35)</f>
        <v>600480.78000000014</v>
      </c>
      <c r="D30" s="65">
        <f t="shared" ref="D30:G30" si="11">SUM(D31,D35)</f>
        <v>0</v>
      </c>
      <c r="E30" s="65">
        <f t="shared" si="11"/>
        <v>0</v>
      </c>
      <c r="F30" s="65">
        <f t="shared" si="11"/>
        <v>0</v>
      </c>
      <c r="G30" s="65">
        <f t="shared" si="11"/>
        <v>0</v>
      </c>
    </row>
    <row r="31" spans="1:7" x14ac:dyDescent="0.25">
      <c r="A31" s="54">
        <v>3</v>
      </c>
      <c r="B31" s="57" t="s">
        <v>31</v>
      </c>
      <c r="C31" s="65">
        <f>SUM(C32:C34)</f>
        <v>599456.72000000009</v>
      </c>
      <c r="D31" s="65"/>
      <c r="E31" s="65"/>
      <c r="F31" s="65"/>
      <c r="G31" s="65"/>
    </row>
    <row r="32" spans="1:7" x14ac:dyDescent="0.25">
      <c r="A32" s="56">
        <v>31</v>
      </c>
      <c r="B32" s="57" t="s">
        <v>32</v>
      </c>
      <c r="C32" s="65">
        <v>491170.21</v>
      </c>
      <c r="D32" s="65"/>
      <c r="E32" s="65"/>
      <c r="F32" s="65"/>
      <c r="G32" s="65"/>
    </row>
    <row r="33" spans="1:7" x14ac:dyDescent="0.25">
      <c r="A33" s="56">
        <v>32</v>
      </c>
      <c r="B33" s="57" t="s">
        <v>33</v>
      </c>
      <c r="C33" s="65">
        <v>107693.33</v>
      </c>
      <c r="D33" s="65"/>
      <c r="E33" s="65"/>
      <c r="F33" s="65"/>
      <c r="G33" s="65"/>
    </row>
    <row r="34" spans="1:7" s="49" customFormat="1" x14ac:dyDescent="0.25">
      <c r="A34" s="56">
        <v>34</v>
      </c>
      <c r="B34" s="57" t="s">
        <v>67</v>
      </c>
      <c r="C34" s="65">
        <v>593.17999999999995</v>
      </c>
      <c r="D34" s="86"/>
      <c r="E34" s="86"/>
      <c r="F34" s="86"/>
      <c r="G34" s="86"/>
    </row>
    <row r="35" spans="1:7" s="49" customFormat="1" x14ac:dyDescent="0.25">
      <c r="A35" s="54">
        <v>4</v>
      </c>
      <c r="B35" s="55" t="s">
        <v>34</v>
      </c>
      <c r="C35" s="65">
        <f>SUM(C36)</f>
        <v>1024.06</v>
      </c>
      <c r="D35" s="86"/>
      <c r="E35" s="86"/>
      <c r="F35" s="86"/>
      <c r="G35" s="86"/>
    </row>
    <row r="36" spans="1:7" s="49" customFormat="1" ht="25.5" x14ac:dyDescent="0.25">
      <c r="A36" s="56">
        <v>42</v>
      </c>
      <c r="B36" s="55" t="s">
        <v>69</v>
      </c>
      <c r="C36" s="65">
        <v>1024.06</v>
      </c>
      <c r="D36" s="86"/>
      <c r="E36" s="86"/>
      <c r="F36" s="86"/>
      <c r="G36" s="86"/>
    </row>
    <row r="37" spans="1:7" s="49" customFormat="1" x14ac:dyDescent="0.25">
      <c r="A37" s="87" t="s">
        <v>106</v>
      </c>
      <c r="B37" s="55" t="s">
        <v>75</v>
      </c>
      <c r="C37" s="65">
        <f>SUM(C38,C40)</f>
        <v>10698.02</v>
      </c>
      <c r="D37" s="65">
        <f t="shared" ref="D37:G37" si="12">SUM(D38,D40)</f>
        <v>0</v>
      </c>
      <c r="E37" s="65">
        <f t="shared" si="12"/>
        <v>0</v>
      </c>
      <c r="F37" s="65">
        <f t="shared" si="12"/>
        <v>0</v>
      </c>
      <c r="G37" s="65">
        <f t="shared" si="12"/>
        <v>0</v>
      </c>
    </row>
    <row r="38" spans="1:7" s="49" customFormat="1" x14ac:dyDescent="0.25">
      <c r="A38" s="54">
        <v>3</v>
      </c>
      <c r="B38" s="57" t="s">
        <v>31</v>
      </c>
      <c r="C38" s="65">
        <f>SUM(C39:C39)</f>
        <v>2422.13</v>
      </c>
      <c r="D38" s="86"/>
      <c r="E38" s="86"/>
      <c r="F38" s="86"/>
      <c r="G38" s="86"/>
    </row>
    <row r="39" spans="1:7" s="49" customFormat="1" x14ac:dyDescent="0.25">
      <c r="A39" s="56">
        <v>32</v>
      </c>
      <c r="B39" s="57" t="s">
        <v>33</v>
      </c>
      <c r="C39" s="65">
        <v>2422.13</v>
      </c>
      <c r="D39" s="86"/>
      <c r="E39" s="86"/>
      <c r="F39" s="86"/>
      <c r="G39" s="86"/>
    </row>
    <row r="40" spans="1:7" s="49" customFormat="1" x14ac:dyDescent="0.25">
      <c r="A40" s="54">
        <v>4</v>
      </c>
      <c r="B40" s="55" t="s">
        <v>34</v>
      </c>
      <c r="C40" s="65">
        <f>SUM(C41)</f>
        <v>8275.89</v>
      </c>
      <c r="D40" s="86"/>
      <c r="E40" s="86"/>
      <c r="F40" s="86"/>
      <c r="G40" s="86"/>
    </row>
    <row r="41" spans="1:7" s="49" customFormat="1" ht="25.5" x14ac:dyDescent="0.25">
      <c r="A41" s="56">
        <v>42</v>
      </c>
      <c r="B41" s="55" t="s">
        <v>69</v>
      </c>
      <c r="C41" s="65">
        <v>8275.89</v>
      </c>
      <c r="D41" s="86"/>
      <c r="E41" s="86"/>
      <c r="F41" s="86"/>
      <c r="G41" s="86"/>
    </row>
    <row r="42" spans="1:7" s="49" customFormat="1" ht="38.25" x14ac:dyDescent="0.25">
      <c r="A42" s="87" t="s">
        <v>107</v>
      </c>
      <c r="B42" s="55" t="s">
        <v>112</v>
      </c>
      <c r="C42" s="65">
        <f>SUM(C43)</f>
        <v>5578.38</v>
      </c>
      <c r="D42" s="65">
        <f t="shared" ref="D42:G42" si="13">SUM(D43)</f>
        <v>0</v>
      </c>
      <c r="E42" s="65">
        <f t="shared" si="13"/>
        <v>0</v>
      </c>
      <c r="F42" s="65">
        <f t="shared" si="13"/>
        <v>0</v>
      </c>
      <c r="G42" s="65">
        <f t="shared" si="13"/>
        <v>0</v>
      </c>
    </row>
    <row r="43" spans="1:7" s="49" customFormat="1" x14ac:dyDescent="0.25">
      <c r="A43" s="54">
        <v>3</v>
      </c>
      <c r="B43" s="57" t="s">
        <v>31</v>
      </c>
      <c r="C43" s="65">
        <f>SUM(C44:C44)</f>
        <v>5578.38</v>
      </c>
      <c r="D43" s="86"/>
      <c r="E43" s="86"/>
      <c r="F43" s="86"/>
      <c r="G43" s="86"/>
    </row>
    <row r="44" spans="1:7" s="49" customFormat="1" x14ac:dyDescent="0.25">
      <c r="A44" s="56">
        <v>32</v>
      </c>
      <c r="B44" s="57" t="s">
        <v>33</v>
      </c>
      <c r="C44" s="65">
        <v>5578.38</v>
      </c>
      <c r="D44" s="86"/>
      <c r="E44" s="86"/>
      <c r="F44" s="86"/>
      <c r="G44" s="86"/>
    </row>
    <row r="45" spans="1:7" s="49" customFormat="1" ht="38.25" x14ac:dyDescent="0.25">
      <c r="A45" s="53" t="s">
        <v>114</v>
      </c>
      <c r="B45" s="50" t="s">
        <v>115</v>
      </c>
      <c r="C45" s="65">
        <f>SUM(C46,C51,C57,)</f>
        <v>19545.95</v>
      </c>
      <c r="D45" s="65">
        <f t="shared" ref="D45:G45" si="14">SUM(,D51,D57,)</f>
        <v>0</v>
      </c>
      <c r="E45" s="65">
        <f t="shared" si="14"/>
        <v>0</v>
      </c>
      <c r="F45" s="65">
        <f t="shared" si="14"/>
        <v>0</v>
      </c>
      <c r="G45" s="65">
        <f t="shared" si="14"/>
        <v>0</v>
      </c>
    </row>
    <row r="46" spans="1:7" s="49" customFormat="1" ht="25.5" x14ac:dyDescent="0.25">
      <c r="A46" s="62" t="s">
        <v>116</v>
      </c>
      <c r="B46" s="50" t="s">
        <v>117</v>
      </c>
      <c r="C46" s="65">
        <f>SUM(C47)</f>
        <v>6400</v>
      </c>
      <c r="D46" s="65">
        <f t="shared" ref="D46:G46" si="15">SUM(D47)</f>
        <v>0</v>
      </c>
      <c r="E46" s="65">
        <f t="shared" si="15"/>
        <v>0</v>
      </c>
      <c r="F46" s="65">
        <f t="shared" si="15"/>
        <v>0</v>
      </c>
      <c r="G46" s="65">
        <f t="shared" si="15"/>
        <v>0</v>
      </c>
    </row>
    <row r="47" spans="1:7" s="49" customFormat="1" x14ac:dyDescent="0.25">
      <c r="A47" s="87" t="s">
        <v>105</v>
      </c>
      <c r="B47" s="55" t="s">
        <v>73</v>
      </c>
      <c r="C47" s="65">
        <f>SUM(C48)</f>
        <v>6400</v>
      </c>
      <c r="D47" s="65">
        <f t="shared" ref="D47:G47" si="16">SUM(D48)</f>
        <v>0</v>
      </c>
      <c r="E47" s="65">
        <f t="shared" si="16"/>
        <v>0</v>
      </c>
      <c r="F47" s="65">
        <f t="shared" si="16"/>
        <v>0</v>
      </c>
      <c r="G47" s="65">
        <f t="shared" si="16"/>
        <v>0</v>
      </c>
    </row>
    <row r="48" spans="1:7" s="49" customFormat="1" x14ac:dyDescent="0.25">
      <c r="A48" s="54">
        <v>3</v>
      </c>
      <c r="B48" s="57" t="s">
        <v>31</v>
      </c>
      <c r="C48" s="65">
        <f>SUM(C49:C50)</f>
        <v>6400</v>
      </c>
      <c r="D48" s="65">
        <f t="shared" ref="D48:G48" si="17">SUM(D49:D50)</f>
        <v>0</v>
      </c>
      <c r="E48" s="65">
        <f t="shared" si="17"/>
        <v>0</v>
      </c>
      <c r="F48" s="65">
        <f t="shared" si="17"/>
        <v>0</v>
      </c>
      <c r="G48" s="65">
        <f t="shared" si="17"/>
        <v>0</v>
      </c>
    </row>
    <row r="49" spans="1:7" s="49" customFormat="1" x14ac:dyDescent="0.25">
      <c r="A49" s="56">
        <v>31</v>
      </c>
      <c r="B49" s="57" t="s">
        <v>32</v>
      </c>
      <c r="C49" s="65">
        <v>0</v>
      </c>
      <c r="D49" s="88">
        <v>0</v>
      </c>
      <c r="E49" s="88">
        <v>0</v>
      </c>
      <c r="F49" s="88">
        <v>0</v>
      </c>
      <c r="G49" s="88">
        <v>0</v>
      </c>
    </row>
    <row r="50" spans="1:7" s="49" customFormat="1" x14ac:dyDescent="0.25">
      <c r="A50" s="56">
        <v>32</v>
      </c>
      <c r="B50" s="57" t="s">
        <v>33</v>
      </c>
      <c r="C50" s="65">
        <v>6400</v>
      </c>
      <c r="D50" s="88">
        <v>0</v>
      </c>
      <c r="E50" s="88">
        <v>0</v>
      </c>
      <c r="F50" s="88">
        <v>0</v>
      </c>
      <c r="G50" s="88">
        <v>0</v>
      </c>
    </row>
    <row r="51" spans="1:7" s="49" customFormat="1" ht="38.25" x14ac:dyDescent="0.25">
      <c r="A51" s="62" t="s">
        <v>118</v>
      </c>
      <c r="B51" s="50" t="s">
        <v>119</v>
      </c>
      <c r="C51" s="65">
        <f>SUM(C52)</f>
        <v>4645.95</v>
      </c>
      <c r="D51" s="65">
        <f t="shared" ref="D51:G51" si="18">SUM(D52)</f>
        <v>0</v>
      </c>
      <c r="E51" s="65">
        <f t="shared" si="18"/>
        <v>0</v>
      </c>
      <c r="F51" s="65">
        <f t="shared" si="18"/>
        <v>0</v>
      </c>
      <c r="G51" s="65">
        <f t="shared" si="18"/>
        <v>0</v>
      </c>
    </row>
    <row r="52" spans="1:7" s="49" customFormat="1" x14ac:dyDescent="0.25">
      <c r="A52" s="63" t="s">
        <v>102</v>
      </c>
      <c r="B52" s="52" t="s">
        <v>39</v>
      </c>
      <c r="C52" s="65">
        <f>SUM(C53,C55)</f>
        <v>4645.95</v>
      </c>
      <c r="D52" s="65">
        <f t="shared" ref="D52:G52" si="19">SUM(D53,D55)</f>
        <v>0</v>
      </c>
      <c r="E52" s="65">
        <f t="shared" si="19"/>
        <v>0</v>
      </c>
      <c r="F52" s="65">
        <f t="shared" si="19"/>
        <v>0</v>
      </c>
      <c r="G52" s="65">
        <f t="shared" si="19"/>
        <v>0</v>
      </c>
    </row>
    <row r="53" spans="1:7" s="49" customFormat="1" x14ac:dyDescent="0.25">
      <c r="A53" s="54">
        <v>3</v>
      </c>
      <c r="B53" s="57" t="s">
        <v>31</v>
      </c>
      <c r="C53" s="65">
        <f>SUM(C54)</f>
        <v>3645.95</v>
      </c>
      <c r="D53" s="65">
        <f t="shared" ref="D53:G53" si="20">SUM(D54)</f>
        <v>0</v>
      </c>
      <c r="E53" s="65">
        <f t="shared" si="20"/>
        <v>0</v>
      </c>
      <c r="F53" s="65">
        <f t="shared" si="20"/>
        <v>0</v>
      </c>
      <c r="G53" s="65">
        <f t="shared" si="20"/>
        <v>0</v>
      </c>
    </row>
    <row r="54" spans="1:7" s="49" customFormat="1" x14ac:dyDescent="0.25">
      <c r="A54" s="56">
        <v>32</v>
      </c>
      <c r="B54" s="57" t="s">
        <v>33</v>
      </c>
      <c r="C54" s="65">
        <v>3645.95</v>
      </c>
      <c r="D54" s="88">
        <v>0</v>
      </c>
      <c r="E54" s="88">
        <v>0</v>
      </c>
      <c r="F54" s="88">
        <v>0</v>
      </c>
      <c r="G54" s="88">
        <v>0</v>
      </c>
    </row>
    <row r="55" spans="1:7" s="49" customFormat="1" x14ac:dyDescent="0.25">
      <c r="A55" s="54">
        <v>4</v>
      </c>
      <c r="B55" s="55" t="s">
        <v>34</v>
      </c>
      <c r="C55" s="65">
        <f>SUM(C56)</f>
        <v>1000</v>
      </c>
      <c r="D55" s="65">
        <f t="shared" ref="D55:G55" si="21">SUM(D56)</f>
        <v>0</v>
      </c>
      <c r="E55" s="65">
        <f t="shared" si="21"/>
        <v>0</v>
      </c>
      <c r="F55" s="65">
        <f t="shared" si="21"/>
        <v>0</v>
      </c>
      <c r="G55" s="65">
        <f t="shared" si="21"/>
        <v>0</v>
      </c>
    </row>
    <row r="56" spans="1:7" s="49" customFormat="1" ht="25.5" x14ac:dyDescent="0.25">
      <c r="A56" s="56">
        <v>42</v>
      </c>
      <c r="B56" s="55" t="s">
        <v>69</v>
      </c>
      <c r="C56" s="65">
        <v>1000</v>
      </c>
      <c r="D56" s="88">
        <v>0</v>
      </c>
      <c r="E56" s="88">
        <v>0</v>
      </c>
      <c r="F56" s="88">
        <v>0</v>
      </c>
      <c r="G56" s="88">
        <v>0</v>
      </c>
    </row>
    <row r="57" spans="1:7" s="49" customFormat="1" ht="38.25" x14ac:dyDescent="0.25">
      <c r="A57" s="62" t="s">
        <v>120</v>
      </c>
      <c r="B57" s="50" t="s">
        <v>121</v>
      </c>
      <c r="C57" s="65">
        <f>SUM(C58)</f>
        <v>8500</v>
      </c>
      <c r="D57" s="65">
        <f t="shared" ref="D57:G59" si="22">SUM(D58)</f>
        <v>0</v>
      </c>
      <c r="E57" s="65">
        <f t="shared" si="22"/>
        <v>0</v>
      </c>
      <c r="F57" s="65">
        <f t="shared" si="22"/>
        <v>0</v>
      </c>
      <c r="G57" s="65">
        <f t="shared" si="22"/>
        <v>0</v>
      </c>
    </row>
    <row r="58" spans="1:7" s="49" customFormat="1" x14ac:dyDescent="0.25">
      <c r="A58" s="63" t="s">
        <v>102</v>
      </c>
      <c r="B58" s="52" t="s">
        <v>39</v>
      </c>
      <c r="C58" s="65">
        <f>SUM(C59)</f>
        <v>8500</v>
      </c>
      <c r="D58" s="65">
        <f t="shared" si="22"/>
        <v>0</v>
      </c>
      <c r="E58" s="65">
        <f t="shared" si="22"/>
        <v>0</v>
      </c>
      <c r="F58" s="65">
        <f t="shared" si="22"/>
        <v>0</v>
      </c>
      <c r="G58" s="65">
        <f>SUM(G59)</f>
        <v>0</v>
      </c>
    </row>
    <row r="59" spans="1:7" s="49" customFormat="1" x14ac:dyDescent="0.25">
      <c r="A59" s="54">
        <v>3</v>
      </c>
      <c r="B59" s="57" t="s">
        <v>31</v>
      </c>
      <c r="C59" s="65">
        <f>SUM(C60)</f>
        <v>8500</v>
      </c>
      <c r="D59" s="65">
        <f t="shared" si="22"/>
        <v>0</v>
      </c>
      <c r="E59" s="65">
        <f t="shared" si="22"/>
        <v>0</v>
      </c>
      <c r="F59" s="65">
        <f t="shared" si="22"/>
        <v>0</v>
      </c>
      <c r="G59" s="65">
        <f t="shared" ref="G59" si="23">SUM(G60)</f>
        <v>0</v>
      </c>
    </row>
    <row r="60" spans="1:7" s="49" customFormat="1" x14ac:dyDescent="0.25">
      <c r="A60" s="56">
        <v>32</v>
      </c>
      <c r="B60" s="57" t="s">
        <v>33</v>
      </c>
      <c r="C60" s="65">
        <v>8500</v>
      </c>
      <c r="D60" s="88">
        <v>0</v>
      </c>
      <c r="E60" s="88">
        <v>0</v>
      </c>
      <c r="F60" s="88">
        <v>0</v>
      </c>
      <c r="G60" s="88">
        <v>0</v>
      </c>
    </row>
    <row r="61" spans="1:7" s="49" customFormat="1" x14ac:dyDescent="0.25">
      <c r="A61" s="53" t="s">
        <v>94</v>
      </c>
      <c r="B61" s="50" t="s">
        <v>95</v>
      </c>
      <c r="C61" s="88">
        <f>SUM(C62)</f>
        <v>0</v>
      </c>
      <c r="D61" s="65">
        <f t="shared" ref="D61:G61" si="24">SUM(D62)</f>
        <v>1360807</v>
      </c>
      <c r="E61" s="65">
        <f t="shared" si="24"/>
        <v>1262800</v>
      </c>
      <c r="F61" s="65">
        <f t="shared" si="24"/>
        <v>1165200</v>
      </c>
      <c r="G61" s="65">
        <f t="shared" si="24"/>
        <v>1165200</v>
      </c>
    </row>
    <row r="62" spans="1:7" s="49" customFormat="1" x14ac:dyDescent="0.25">
      <c r="A62" s="62" t="s">
        <v>96</v>
      </c>
      <c r="B62" s="50" t="s">
        <v>97</v>
      </c>
      <c r="C62" s="65">
        <f>SUM(C63,C67,C73,C78,C83,C88)</f>
        <v>0</v>
      </c>
      <c r="D62" s="65">
        <f>SUM(D63,D67,D73,D78,D83,D88)</f>
        <v>1360807</v>
      </c>
      <c r="E62" s="65">
        <f>SUM(E63,E67,E73,E78,E83,E88)</f>
        <v>1262800</v>
      </c>
      <c r="F62" s="65">
        <f>SUM(F63,F67,F73,F78,F83,F88)</f>
        <v>1165200</v>
      </c>
      <c r="G62" s="65">
        <f>SUM(G63,G67,G73,G78,G83,G88)</f>
        <v>1165200</v>
      </c>
    </row>
    <row r="63" spans="1:7" s="49" customFormat="1" x14ac:dyDescent="0.25">
      <c r="A63" s="63" t="s">
        <v>102</v>
      </c>
      <c r="B63" s="52" t="s">
        <v>39</v>
      </c>
      <c r="C63" s="65">
        <f>SUM(C64)</f>
        <v>0</v>
      </c>
      <c r="D63" s="65">
        <f t="shared" ref="D63:G63" si="25">SUM(D64)</f>
        <v>590547</v>
      </c>
      <c r="E63" s="65">
        <f t="shared" si="25"/>
        <v>543600</v>
      </c>
      <c r="F63" s="65">
        <f t="shared" si="25"/>
        <v>532000</v>
      </c>
      <c r="G63" s="65">
        <f t="shared" si="25"/>
        <v>532000</v>
      </c>
    </row>
    <row r="64" spans="1:7" s="49" customFormat="1" x14ac:dyDescent="0.25">
      <c r="A64" s="54">
        <v>3</v>
      </c>
      <c r="B64" s="55" t="s">
        <v>31</v>
      </c>
      <c r="C64" s="65">
        <f>SUM(C65:C66)</f>
        <v>0</v>
      </c>
      <c r="D64" s="65">
        <f t="shared" ref="D64:G64" si="26">SUM(D65:D66)</f>
        <v>590547</v>
      </c>
      <c r="E64" s="65">
        <f t="shared" si="26"/>
        <v>543600</v>
      </c>
      <c r="F64" s="65">
        <f t="shared" si="26"/>
        <v>532000</v>
      </c>
      <c r="G64" s="65">
        <f t="shared" si="26"/>
        <v>532000</v>
      </c>
    </row>
    <row r="65" spans="1:7" s="49" customFormat="1" x14ac:dyDescent="0.25">
      <c r="A65" s="56">
        <v>31</v>
      </c>
      <c r="B65" s="55" t="s">
        <v>32</v>
      </c>
      <c r="C65" s="65">
        <v>0</v>
      </c>
      <c r="D65" s="65">
        <v>535000</v>
      </c>
      <c r="E65" s="65">
        <v>477000</v>
      </c>
      <c r="F65" s="65">
        <v>477000</v>
      </c>
      <c r="G65" s="65">
        <v>477000</v>
      </c>
    </row>
    <row r="66" spans="1:7" s="49" customFormat="1" x14ac:dyDescent="0.25">
      <c r="A66" s="56">
        <v>32</v>
      </c>
      <c r="B66" s="57" t="s">
        <v>33</v>
      </c>
      <c r="C66" s="65">
        <v>0</v>
      </c>
      <c r="D66" s="65">
        <v>55547</v>
      </c>
      <c r="E66" s="65">
        <v>66600</v>
      </c>
      <c r="F66" s="65">
        <v>55000</v>
      </c>
      <c r="G66" s="65">
        <v>55000</v>
      </c>
    </row>
    <row r="67" spans="1:7" s="49" customFormat="1" x14ac:dyDescent="0.25">
      <c r="A67" s="87" t="s">
        <v>103</v>
      </c>
      <c r="B67" s="55" t="s">
        <v>40</v>
      </c>
      <c r="C67" s="65">
        <f>SUM(C68,C71)</f>
        <v>0</v>
      </c>
      <c r="D67" s="65">
        <f t="shared" ref="D67:G67" si="27">SUM(D68,D71)</f>
        <v>29560</v>
      </c>
      <c r="E67" s="65">
        <f t="shared" si="27"/>
        <v>39200</v>
      </c>
      <c r="F67" s="65">
        <f t="shared" si="27"/>
        <v>18200</v>
      </c>
      <c r="G67" s="65">
        <f t="shared" si="27"/>
        <v>18200</v>
      </c>
    </row>
    <row r="68" spans="1:7" s="49" customFormat="1" x14ac:dyDescent="0.25">
      <c r="A68" s="54">
        <v>3</v>
      </c>
      <c r="B68" s="57" t="s">
        <v>31</v>
      </c>
      <c r="C68" s="65">
        <f>SUM(C69:C70)</f>
        <v>0</v>
      </c>
      <c r="D68" s="65">
        <f t="shared" ref="D68:G68" si="28">SUM(D69:D70)</f>
        <v>27560</v>
      </c>
      <c r="E68" s="65">
        <f t="shared" si="28"/>
        <v>39200</v>
      </c>
      <c r="F68" s="65">
        <f t="shared" si="28"/>
        <v>18200</v>
      </c>
      <c r="G68" s="65">
        <f t="shared" si="28"/>
        <v>18200</v>
      </c>
    </row>
    <row r="69" spans="1:7" s="49" customFormat="1" x14ac:dyDescent="0.25">
      <c r="A69" s="56">
        <v>31</v>
      </c>
      <c r="B69" s="57" t="s">
        <v>32</v>
      </c>
      <c r="C69" s="65">
        <v>0</v>
      </c>
      <c r="D69" s="65">
        <v>0</v>
      </c>
      <c r="E69" s="65">
        <v>14950</v>
      </c>
      <c r="F69" s="65">
        <v>14950</v>
      </c>
      <c r="G69" s="65">
        <v>14950</v>
      </c>
    </row>
    <row r="70" spans="1:7" s="49" customFormat="1" x14ac:dyDescent="0.25">
      <c r="A70" s="56">
        <v>32</v>
      </c>
      <c r="B70" s="57" t="s">
        <v>33</v>
      </c>
      <c r="C70" s="65">
        <v>0</v>
      </c>
      <c r="D70" s="65">
        <v>27560</v>
      </c>
      <c r="E70" s="65">
        <v>24250</v>
      </c>
      <c r="F70" s="65">
        <v>3250</v>
      </c>
      <c r="G70" s="65">
        <v>3250</v>
      </c>
    </row>
    <row r="71" spans="1:7" s="49" customFormat="1" x14ac:dyDescent="0.25">
      <c r="A71" s="56">
        <v>4</v>
      </c>
      <c r="B71" s="57" t="s">
        <v>34</v>
      </c>
      <c r="C71" s="65">
        <f>SUM(C72)</f>
        <v>0</v>
      </c>
      <c r="D71" s="65">
        <f t="shared" ref="D71:G71" si="29">SUM(D72)</f>
        <v>2000</v>
      </c>
      <c r="E71" s="65">
        <f t="shared" si="29"/>
        <v>0</v>
      </c>
      <c r="F71" s="65">
        <f t="shared" si="29"/>
        <v>0</v>
      </c>
      <c r="G71" s="65">
        <f t="shared" si="29"/>
        <v>0</v>
      </c>
    </row>
    <row r="72" spans="1:7" s="49" customFormat="1" ht="25.5" x14ac:dyDescent="0.25">
      <c r="A72" s="56">
        <v>42</v>
      </c>
      <c r="B72" s="57" t="s">
        <v>69</v>
      </c>
      <c r="C72" s="65">
        <v>0</v>
      </c>
      <c r="D72" s="65">
        <v>2000</v>
      </c>
      <c r="E72" s="65">
        <v>0</v>
      </c>
      <c r="F72" s="65">
        <v>0</v>
      </c>
      <c r="G72" s="65">
        <v>0</v>
      </c>
    </row>
    <row r="73" spans="1:7" s="49" customFormat="1" x14ac:dyDescent="0.25">
      <c r="A73" s="87" t="s">
        <v>104</v>
      </c>
      <c r="B73" s="55" t="s">
        <v>54</v>
      </c>
      <c r="C73" s="65">
        <f>SUM(C74,C130)</f>
        <v>0</v>
      </c>
      <c r="D73" s="65">
        <f>SUM(D74,D130)</f>
        <v>34500</v>
      </c>
      <c r="E73" s="65">
        <f>SUM(E74,E130)</f>
        <v>54000</v>
      </c>
      <c r="F73" s="65">
        <f>SUM(F74,F130)</f>
        <v>39000</v>
      </c>
      <c r="G73" s="65">
        <f>SUM(G74,G130)</f>
        <v>39000</v>
      </c>
    </row>
    <row r="74" spans="1:7" s="49" customFormat="1" x14ac:dyDescent="0.25">
      <c r="A74" s="54">
        <v>3</v>
      </c>
      <c r="B74" s="57" t="s">
        <v>31</v>
      </c>
      <c r="C74" s="65">
        <f>SUM(C75:C77)</f>
        <v>0</v>
      </c>
      <c r="D74" s="65">
        <f t="shared" ref="D74:G74" si="30">SUM(D75:D77)</f>
        <v>34500</v>
      </c>
      <c r="E74" s="65">
        <f t="shared" si="30"/>
        <v>54000</v>
      </c>
      <c r="F74" s="65">
        <f t="shared" si="30"/>
        <v>39000</v>
      </c>
      <c r="G74" s="65">
        <f t="shared" si="30"/>
        <v>39000</v>
      </c>
    </row>
    <row r="75" spans="1:7" s="49" customFormat="1" x14ac:dyDescent="0.25">
      <c r="A75" s="56">
        <v>31</v>
      </c>
      <c r="B75" s="57" t="s">
        <v>32</v>
      </c>
      <c r="C75" s="65">
        <v>0</v>
      </c>
      <c r="D75" s="65">
        <v>9400</v>
      </c>
      <c r="E75" s="65">
        <v>12000</v>
      </c>
      <c r="F75" s="65">
        <v>12000</v>
      </c>
      <c r="G75" s="65">
        <v>12000</v>
      </c>
    </row>
    <row r="76" spans="1:7" s="49" customFormat="1" x14ac:dyDescent="0.25">
      <c r="A76" s="56">
        <v>32</v>
      </c>
      <c r="B76" s="57" t="s">
        <v>33</v>
      </c>
      <c r="C76" s="65">
        <v>0</v>
      </c>
      <c r="D76" s="65">
        <v>8100</v>
      </c>
      <c r="E76" s="65">
        <v>25000</v>
      </c>
      <c r="F76" s="65">
        <v>10000</v>
      </c>
      <c r="G76" s="65">
        <v>10000</v>
      </c>
    </row>
    <row r="77" spans="1:7" s="49" customFormat="1" ht="25.5" x14ac:dyDescent="0.25">
      <c r="A77" s="56">
        <v>37</v>
      </c>
      <c r="B77" s="57" t="s">
        <v>68</v>
      </c>
      <c r="C77" s="65">
        <v>0</v>
      </c>
      <c r="D77" s="65">
        <v>17000</v>
      </c>
      <c r="E77" s="65">
        <v>17000</v>
      </c>
      <c r="F77" s="65">
        <v>17000</v>
      </c>
      <c r="G77" s="65">
        <v>17000</v>
      </c>
    </row>
    <row r="78" spans="1:7" s="49" customFormat="1" x14ac:dyDescent="0.25">
      <c r="A78" s="87" t="s">
        <v>105</v>
      </c>
      <c r="B78" s="55" t="s">
        <v>73</v>
      </c>
      <c r="C78" s="65">
        <f>SUM(C79)</f>
        <v>0</v>
      </c>
      <c r="D78" s="65">
        <f t="shared" ref="D78:G78" si="31">SUM(D79)</f>
        <v>603000</v>
      </c>
      <c r="E78" s="65">
        <f t="shared" si="31"/>
        <v>626000</v>
      </c>
      <c r="F78" s="65">
        <f t="shared" si="31"/>
        <v>576000</v>
      </c>
      <c r="G78" s="65">
        <f t="shared" si="31"/>
        <v>576000</v>
      </c>
    </row>
    <row r="79" spans="1:7" s="49" customFormat="1" x14ac:dyDescent="0.25">
      <c r="A79" s="54">
        <v>3</v>
      </c>
      <c r="B79" s="57" t="s">
        <v>31</v>
      </c>
      <c r="C79" s="65">
        <f>SUM(C80:C82)</f>
        <v>0</v>
      </c>
      <c r="D79" s="65">
        <f t="shared" ref="D79:G79" si="32">SUM(D80:D82)</f>
        <v>603000</v>
      </c>
      <c r="E79" s="65">
        <f t="shared" si="32"/>
        <v>626000</v>
      </c>
      <c r="F79" s="65">
        <f t="shared" si="32"/>
        <v>576000</v>
      </c>
      <c r="G79" s="65">
        <f t="shared" si="32"/>
        <v>576000</v>
      </c>
    </row>
    <row r="80" spans="1:7" s="49" customFormat="1" x14ac:dyDescent="0.25">
      <c r="A80" s="56">
        <v>31</v>
      </c>
      <c r="B80" s="57" t="s">
        <v>32</v>
      </c>
      <c r="C80" s="65">
        <v>0</v>
      </c>
      <c r="D80" s="65">
        <v>442522</v>
      </c>
      <c r="E80" s="65">
        <v>469050</v>
      </c>
      <c r="F80" s="65">
        <v>419550</v>
      </c>
      <c r="G80" s="65">
        <v>418050</v>
      </c>
    </row>
    <row r="81" spans="1:7" s="49" customFormat="1" x14ac:dyDescent="0.25">
      <c r="A81" s="56">
        <v>32</v>
      </c>
      <c r="B81" s="57" t="s">
        <v>33</v>
      </c>
      <c r="C81" s="65">
        <v>0</v>
      </c>
      <c r="D81" s="65">
        <v>159828</v>
      </c>
      <c r="E81" s="65">
        <v>156150</v>
      </c>
      <c r="F81" s="65">
        <v>156150</v>
      </c>
      <c r="G81" s="65">
        <v>157650</v>
      </c>
    </row>
    <row r="82" spans="1:7" s="49" customFormat="1" x14ac:dyDescent="0.25">
      <c r="A82" s="56">
        <v>34</v>
      </c>
      <c r="B82" s="57" t="s">
        <v>67</v>
      </c>
      <c r="C82" s="65">
        <v>0</v>
      </c>
      <c r="D82" s="65">
        <v>650</v>
      </c>
      <c r="E82" s="65">
        <v>800</v>
      </c>
      <c r="F82" s="65">
        <v>300</v>
      </c>
      <c r="G82" s="65">
        <v>300</v>
      </c>
    </row>
    <row r="83" spans="1:7" s="49" customFormat="1" x14ac:dyDescent="0.25">
      <c r="A83" s="87" t="s">
        <v>106</v>
      </c>
      <c r="B83" s="55" t="s">
        <v>75</v>
      </c>
      <c r="C83" s="65">
        <f>SUM(C84,C86)</f>
        <v>0</v>
      </c>
      <c r="D83" s="65">
        <f>SUM(D84,D86)</f>
        <v>2900</v>
      </c>
      <c r="E83" s="65">
        <f>SUM(E84,E86)</f>
        <v>0</v>
      </c>
      <c r="F83" s="65">
        <f>SUM(F84,F86)</f>
        <v>0</v>
      </c>
      <c r="G83" s="65">
        <f>SUM(G84,G86)</f>
        <v>0</v>
      </c>
    </row>
    <row r="84" spans="1:7" s="49" customFormat="1" x14ac:dyDescent="0.25">
      <c r="A84" s="54">
        <v>3</v>
      </c>
      <c r="B84" s="57" t="s">
        <v>31</v>
      </c>
      <c r="C84" s="65">
        <f>SUM(C85:C85)</f>
        <v>0</v>
      </c>
      <c r="D84" s="65">
        <f>SUM(D85:D85)</f>
        <v>1057</v>
      </c>
      <c r="E84" s="65">
        <f>SUM(E85:E85)</f>
        <v>0</v>
      </c>
      <c r="F84" s="65">
        <f>SUM(F85:F85)</f>
        <v>0</v>
      </c>
      <c r="G84" s="65">
        <f>SUM(G85:G85)</f>
        <v>0</v>
      </c>
    </row>
    <row r="85" spans="1:7" s="49" customFormat="1" x14ac:dyDescent="0.25">
      <c r="A85" s="56">
        <v>32</v>
      </c>
      <c r="B85" s="57" t="s">
        <v>33</v>
      </c>
      <c r="C85" s="65">
        <v>0</v>
      </c>
      <c r="D85" s="65">
        <v>1057</v>
      </c>
      <c r="E85" s="65"/>
      <c r="F85" s="65"/>
      <c r="G85" s="65">
        <v>0</v>
      </c>
    </row>
    <row r="86" spans="1:7" x14ac:dyDescent="0.25">
      <c r="A86" s="54">
        <v>4</v>
      </c>
      <c r="B86" s="55" t="s">
        <v>34</v>
      </c>
      <c r="C86" s="65">
        <f>SUM(C87)</f>
        <v>0</v>
      </c>
      <c r="D86" s="65">
        <f t="shared" ref="D86" si="33">SUM(D87)</f>
        <v>1843</v>
      </c>
      <c r="E86" s="65">
        <f t="shared" ref="E86" si="34">SUM(E87)</f>
        <v>0</v>
      </c>
      <c r="F86" s="65">
        <f t="shared" ref="F86" si="35">SUM(F87)</f>
        <v>0</v>
      </c>
      <c r="G86" s="65">
        <f t="shared" ref="G86" si="36">SUM(G87)</f>
        <v>0</v>
      </c>
    </row>
    <row r="87" spans="1:7" ht="25.5" x14ac:dyDescent="0.25">
      <c r="A87" s="56">
        <v>42</v>
      </c>
      <c r="B87" s="55" t="s">
        <v>69</v>
      </c>
      <c r="C87" s="65">
        <v>0</v>
      </c>
      <c r="D87" s="65">
        <v>1843</v>
      </c>
      <c r="E87" s="65">
        <v>0</v>
      </c>
      <c r="F87" s="65">
        <v>0</v>
      </c>
      <c r="G87" s="65">
        <v>0</v>
      </c>
    </row>
    <row r="88" spans="1:7" ht="38.25" x14ac:dyDescent="0.25">
      <c r="A88" s="87" t="s">
        <v>107</v>
      </c>
      <c r="B88" s="55" t="s">
        <v>112</v>
      </c>
      <c r="C88" s="65">
        <f>SUM(C89)</f>
        <v>0</v>
      </c>
      <c r="D88" s="65">
        <f t="shared" ref="D88:G88" si="37">SUM(D89)</f>
        <v>100300</v>
      </c>
      <c r="E88" s="65">
        <f t="shared" si="37"/>
        <v>0</v>
      </c>
      <c r="F88" s="65">
        <f t="shared" si="37"/>
        <v>0</v>
      </c>
      <c r="G88" s="65">
        <f t="shared" si="37"/>
        <v>0</v>
      </c>
    </row>
    <row r="89" spans="1:7" x14ac:dyDescent="0.25">
      <c r="A89" s="54">
        <v>3</v>
      </c>
      <c r="B89" s="57" t="s">
        <v>31</v>
      </c>
      <c r="C89" s="65">
        <f>SUM(C90:C90)</f>
        <v>0</v>
      </c>
      <c r="D89" s="65">
        <f>SUM(D90:D90)</f>
        <v>100300</v>
      </c>
      <c r="E89" s="65">
        <f>SUM(E90:E90)</f>
        <v>0</v>
      </c>
      <c r="F89" s="65">
        <f>SUM(F90:F90)</f>
        <v>0</v>
      </c>
      <c r="G89" s="65">
        <f>SUM(G90:G90)</f>
        <v>0</v>
      </c>
    </row>
    <row r="90" spans="1:7" x14ac:dyDescent="0.25">
      <c r="A90" s="56">
        <v>32</v>
      </c>
      <c r="B90" s="57" t="s">
        <v>33</v>
      </c>
      <c r="C90" s="65">
        <v>0</v>
      </c>
      <c r="D90" s="65">
        <v>100300</v>
      </c>
      <c r="E90" s="65">
        <v>0</v>
      </c>
      <c r="F90" s="65">
        <v>0</v>
      </c>
      <c r="G90" s="65">
        <v>0</v>
      </c>
    </row>
    <row r="91" spans="1:7" x14ac:dyDescent="0.25">
      <c r="A91" s="53" t="s">
        <v>100</v>
      </c>
      <c r="B91" s="50" t="s">
        <v>101</v>
      </c>
      <c r="C91" s="65">
        <f>SUM(C92,C109)</f>
        <v>0</v>
      </c>
      <c r="D91" s="65">
        <f t="shared" ref="D91:G91" si="38">SUM(D92,D109)</f>
        <v>48517.78</v>
      </c>
      <c r="E91" s="65">
        <f t="shared" si="38"/>
        <v>1588408.77</v>
      </c>
      <c r="F91" s="65">
        <f t="shared" si="38"/>
        <v>2000</v>
      </c>
      <c r="G91" s="65">
        <f t="shared" si="38"/>
        <v>2000</v>
      </c>
    </row>
    <row r="92" spans="1:7" ht="25.5" x14ac:dyDescent="0.25">
      <c r="A92" s="53" t="s">
        <v>98</v>
      </c>
      <c r="B92" s="50" t="s">
        <v>99</v>
      </c>
      <c r="C92" s="65">
        <f>SUM(C93,C96,C99,C102,C105)</f>
        <v>0</v>
      </c>
      <c r="D92" s="65">
        <f t="shared" ref="D92:G92" si="39">SUM(D93,D96,D99,D102,D105)</f>
        <v>48517.78</v>
      </c>
      <c r="E92" s="65">
        <f t="shared" si="39"/>
        <v>28000</v>
      </c>
      <c r="F92" s="65">
        <f t="shared" si="39"/>
        <v>2000</v>
      </c>
      <c r="G92" s="65">
        <f t="shared" si="39"/>
        <v>2000</v>
      </c>
    </row>
    <row r="93" spans="1:7" x14ac:dyDescent="0.25">
      <c r="A93" s="87" t="s">
        <v>102</v>
      </c>
      <c r="B93" s="122" t="s">
        <v>39</v>
      </c>
      <c r="C93" s="65">
        <f>SUM(C94)</f>
        <v>0</v>
      </c>
      <c r="D93" s="65">
        <f t="shared" ref="D93:G94" si="40">SUM(D94)</f>
        <v>0</v>
      </c>
      <c r="E93" s="65">
        <f t="shared" si="40"/>
        <v>26000</v>
      </c>
      <c r="F93" s="65">
        <f t="shared" si="40"/>
        <v>0</v>
      </c>
      <c r="G93" s="65">
        <f t="shared" si="40"/>
        <v>0</v>
      </c>
    </row>
    <row r="94" spans="1:7" x14ac:dyDescent="0.25">
      <c r="A94" s="54">
        <v>4</v>
      </c>
      <c r="B94" s="55" t="s">
        <v>34</v>
      </c>
      <c r="C94" s="65">
        <f>SUM(C95)</f>
        <v>0</v>
      </c>
      <c r="D94" s="65">
        <f t="shared" si="40"/>
        <v>0</v>
      </c>
      <c r="E94" s="65">
        <f t="shared" si="40"/>
        <v>26000</v>
      </c>
      <c r="F94" s="65">
        <f t="shared" si="40"/>
        <v>0</v>
      </c>
      <c r="G94" s="65">
        <f t="shared" si="40"/>
        <v>0</v>
      </c>
    </row>
    <row r="95" spans="1:7" ht="25.5" x14ac:dyDescent="0.25">
      <c r="A95" s="56">
        <v>42</v>
      </c>
      <c r="B95" s="55" t="s">
        <v>69</v>
      </c>
      <c r="C95" s="65">
        <v>0</v>
      </c>
      <c r="D95" s="65">
        <v>0</v>
      </c>
      <c r="E95" s="65">
        <v>26000</v>
      </c>
      <c r="F95" s="65">
        <v>0</v>
      </c>
      <c r="G95" s="65">
        <v>0</v>
      </c>
    </row>
    <row r="96" spans="1:7" x14ac:dyDescent="0.25">
      <c r="A96" s="87" t="s">
        <v>103</v>
      </c>
      <c r="B96" s="55" t="s">
        <v>40</v>
      </c>
      <c r="C96" s="65">
        <f>SUM(C97)</f>
        <v>0</v>
      </c>
      <c r="D96" s="65">
        <f t="shared" ref="D96:G96" si="41">SUM(D97)</f>
        <v>0</v>
      </c>
      <c r="E96" s="65">
        <f t="shared" si="41"/>
        <v>2000</v>
      </c>
      <c r="F96" s="65">
        <f t="shared" si="41"/>
        <v>2000</v>
      </c>
      <c r="G96" s="65">
        <f t="shared" si="41"/>
        <v>2000</v>
      </c>
    </row>
    <row r="97" spans="1:7" x14ac:dyDescent="0.25">
      <c r="A97" s="54">
        <v>4</v>
      </c>
      <c r="B97" s="55" t="s">
        <v>34</v>
      </c>
      <c r="C97" s="65">
        <f>SUM(C98)</f>
        <v>0</v>
      </c>
      <c r="D97" s="65">
        <f t="shared" ref="D97" si="42">SUM(D98)</f>
        <v>0</v>
      </c>
      <c r="E97" s="65">
        <f t="shared" ref="E97" si="43">SUM(E98)</f>
        <v>2000</v>
      </c>
      <c r="F97" s="65">
        <f t="shared" ref="F97" si="44">SUM(F98)</f>
        <v>2000</v>
      </c>
      <c r="G97" s="65">
        <f t="shared" ref="G97" si="45">SUM(G98)</f>
        <v>2000</v>
      </c>
    </row>
    <row r="98" spans="1:7" ht="25.5" x14ac:dyDescent="0.25">
      <c r="A98" s="56">
        <v>42</v>
      </c>
      <c r="B98" s="55" t="s">
        <v>69</v>
      </c>
      <c r="C98" s="65">
        <v>0</v>
      </c>
      <c r="D98" s="65">
        <v>0</v>
      </c>
      <c r="E98" s="65">
        <v>2000</v>
      </c>
      <c r="F98" s="65">
        <v>2000</v>
      </c>
      <c r="G98" s="65">
        <v>2000</v>
      </c>
    </row>
    <row r="99" spans="1:7" x14ac:dyDescent="0.25">
      <c r="A99" s="87" t="s">
        <v>105</v>
      </c>
      <c r="B99" s="55" t="s">
        <v>73</v>
      </c>
      <c r="C99" s="65">
        <f>SUM(C100)</f>
        <v>0</v>
      </c>
      <c r="D99" s="65">
        <f t="shared" ref="D99:G99" si="46">SUM(D100)</f>
        <v>1000</v>
      </c>
      <c r="E99" s="65">
        <f t="shared" si="46"/>
        <v>0</v>
      </c>
      <c r="F99" s="65">
        <f t="shared" si="46"/>
        <v>0</v>
      </c>
      <c r="G99" s="65">
        <f t="shared" si="46"/>
        <v>0</v>
      </c>
    </row>
    <row r="100" spans="1:7" x14ac:dyDescent="0.25">
      <c r="A100" s="54">
        <v>4</v>
      </c>
      <c r="B100" s="55" t="s">
        <v>34</v>
      </c>
      <c r="C100" s="65">
        <f>SUM(C101)</f>
        <v>0</v>
      </c>
      <c r="D100" s="65">
        <f t="shared" ref="D100" si="47">SUM(D101)</f>
        <v>1000</v>
      </c>
      <c r="E100" s="65">
        <f t="shared" ref="E100" si="48">SUM(E101)</f>
        <v>0</v>
      </c>
      <c r="F100" s="65">
        <f t="shared" ref="F100" si="49">SUM(F101)</f>
        <v>0</v>
      </c>
      <c r="G100" s="65">
        <f t="shared" ref="G100" si="50">SUM(G101)</f>
        <v>0</v>
      </c>
    </row>
    <row r="101" spans="1:7" ht="25.5" x14ac:dyDescent="0.25">
      <c r="A101" s="56">
        <v>42</v>
      </c>
      <c r="B101" s="55" t="s">
        <v>69</v>
      </c>
      <c r="C101" s="65">
        <v>0</v>
      </c>
      <c r="D101" s="65">
        <v>1000</v>
      </c>
      <c r="E101" s="65">
        <v>0</v>
      </c>
      <c r="F101" s="65">
        <v>0</v>
      </c>
      <c r="G101" s="65">
        <v>0</v>
      </c>
    </row>
    <row r="102" spans="1:7" x14ac:dyDescent="0.25">
      <c r="A102" s="87" t="s">
        <v>106</v>
      </c>
      <c r="B102" s="55" t="s">
        <v>75</v>
      </c>
      <c r="C102" s="65">
        <f>SUM(C103)</f>
        <v>0</v>
      </c>
      <c r="D102" s="65">
        <f t="shared" ref="D102" si="51">SUM(D103)</f>
        <v>1517.78</v>
      </c>
      <c r="E102" s="65">
        <f t="shared" ref="E102" si="52">SUM(E103)</f>
        <v>0</v>
      </c>
      <c r="F102" s="65">
        <f t="shared" ref="F102" si="53">SUM(F103)</f>
        <v>0</v>
      </c>
      <c r="G102" s="65">
        <f t="shared" ref="G102" si="54">SUM(G103)</f>
        <v>0</v>
      </c>
    </row>
    <row r="103" spans="1:7" x14ac:dyDescent="0.25">
      <c r="A103" s="54">
        <v>4</v>
      </c>
      <c r="B103" s="55" t="s">
        <v>34</v>
      </c>
      <c r="C103" s="65">
        <f>SUM(C104)</f>
        <v>0</v>
      </c>
      <c r="D103" s="65">
        <f t="shared" ref="D103" si="55">SUM(D104)</f>
        <v>1517.78</v>
      </c>
      <c r="E103" s="65">
        <f t="shared" ref="E103" si="56">SUM(E104)</f>
        <v>0</v>
      </c>
      <c r="F103" s="65">
        <f t="shared" ref="F103" si="57">SUM(F104)</f>
        <v>0</v>
      </c>
      <c r="G103" s="65">
        <f t="shared" ref="G103" si="58">SUM(G104)</f>
        <v>0</v>
      </c>
    </row>
    <row r="104" spans="1:7" ht="25.5" x14ac:dyDescent="0.25">
      <c r="A104" s="56">
        <v>42</v>
      </c>
      <c r="B104" s="55" t="s">
        <v>69</v>
      </c>
      <c r="C104" s="65">
        <v>0</v>
      </c>
      <c r="D104" s="65">
        <v>1517.78</v>
      </c>
      <c r="E104" s="65">
        <v>0</v>
      </c>
      <c r="F104" s="65">
        <v>0</v>
      </c>
      <c r="G104" s="65">
        <v>0</v>
      </c>
    </row>
    <row r="105" spans="1:7" ht="38.25" x14ac:dyDescent="0.25">
      <c r="A105" s="87" t="s">
        <v>107</v>
      </c>
      <c r="B105" s="55" t="s">
        <v>112</v>
      </c>
      <c r="C105" s="65">
        <f>SUM(C106)</f>
        <v>0</v>
      </c>
      <c r="D105" s="65">
        <f t="shared" ref="D105" si="59">SUM(D106)</f>
        <v>46000</v>
      </c>
      <c r="E105" s="65">
        <f t="shared" ref="E105" si="60">SUM(E106)</f>
        <v>0</v>
      </c>
      <c r="F105" s="65">
        <f t="shared" ref="F105" si="61">SUM(F106)</f>
        <v>0</v>
      </c>
      <c r="G105" s="65">
        <f t="shared" ref="G105" si="62">SUM(G106)</f>
        <v>0</v>
      </c>
    </row>
    <row r="106" spans="1:7" x14ac:dyDescent="0.25">
      <c r="A106" s="54">
        <v>4</v>
      </c>
      <c r="B106" s="55" t="s">
        <v>34</v>
      </c>
      <c r="C106" s="65">
        <f>SUM(C107,C108)</f>
        <v>0</v>
      </c>
      <c r="D106" s="65">
        <f>SUM(D107,D108)</f>
        <v>46000</v>
      </c>
      <c r="E106" s="65">
        <f t="shared" ref="E106:G106" si="63">SUM(E107,E108)</f>
        <v>0</v>
      </c>
      <c r="F106" s="65">
        <f t="shared" si="63"/>
        <v>0</v>
      </c>
      <c r="G106" s="65">
        <f t="shared" si="63"/>
        <v>0</v>
      </c>
    </row>
    <row r="107" spans="1:7" ht="25.5" x14ac:dyDescent="0.25">
      <c r="A107" s="56">
        <v>42</v>
      </c>
      <c r="B107" s="55" t="s">
        <v>69</v>
      </c>
      <c r="C107" s="65">
        <v>0</v>
      </c>
      <c r="D107" s="65">
        <v>37000</v>
      </c>
      <c r="E107" s="65">
        <v>0</v>
      </c>
      <c r="F107" s="65">
        <v>0</v>
      </c>
      <c r="G107" s="65">
        <v>0</v>
      </c>
    </row>
    <row r="108" spans="1:7" ht="25.5" x14ac:dyDescent="0.25">
      <c r="A108" s="56">
        <v>45</v>
      </c>
      <c r="B108" s="55" t="s">
        <v>113</v>
      </c>
      <c r="C108" s="65">
        <v>0</v>
      </c>
      <c r="D108" s="65">
        <v>9000</v>
      </c>
      <c r="E108" s="65">
        <v>0</v>
      </c>
      <c r="F108" s="65">
        <v>0</v>
      </c>
      <c r="G108" s="65">
        <v>0</v>
      </c>
    </row>
    <row r="109" spans="1:7" ht="38.25" x14ac:dyDescent="0.25">
      <c r="A109" s="53" t="s">
        <v>126</v>
      </c>
      <c r="B109" s="50" t="s">
        <v>127</v>
      </c>
      <c r="C109" s="123">
        <f>SUM(C110)</f>
        <v>0</v>
      </c>
      <c r="D109" s="123">
        <f t="shared" ref="D109:G109" si="64">SUM(D110)</f>
        <v>0</v>
      </c>
      <c r="E109" s="123">
        <f t="shared" si="64"/>
        <v>1560408.77</v>
      </c>
      <c r="F109" s="123">
        <f t="shared" si="64"/>
        <v>0</v>
      </c>
      <c r="G109" s="123">
        <f t="shared" si="64"/>
        <v>0</v>
      </c>
    </row>
    <row r="110" spans="1:7" ht="38.25" x14ac:dyDescent="0.25">
      <c r="A110" s="87" t="s">
        <v>107</v>
      </c>
      <c r="B110" s="55" t="s">
        <v>112</v>
      </c>
      <c r="C110" s="123">
        <f>SUM(C111)</f>
        <v>0</v>
      </c>
      <c r="D110" s="123">
        <f t="shared" ref="D110:G110" si="65">SUM(D111)</f>
        <v>0</v>
      </c>
      <c r="E110" s="123">
        <f t="shared" si="65"/>
        <v>1560408.77</v>
      </c>
      <c r="F110" s="123">
        <f t="shared" si="65"/>
        <v>0</v>
      </c>
      <c r="G110" s="123">
        <f t="shared" si="65"/>
        <v>0</v>
      </c>
    </row>
    <row r="111" spans="1:7" x14ac:dyDescent="0.25">
      <c r="A111" s="54">
        <v>4</v>
      </c>
      <c r="B111" s="55" t="s">
        <v>34</v>
      </c>
      <c r="C111" s="123">
        <f>SUM(C112)</f>
        <v>0</v>
      </c>
      <c r="D111" s="123">
        <f t="shared" ref="D111:G111" si="66">SUM(D112)</f>
        <v>0</v>
      </c>
      <c r="E111" s="123">
        <f t="shared" si="66"/>
        <v>1560408.77</v>
      </c>
      <c r="F111" s="123">
        <f t="shared" si="66"/>
        <v>0</v>
      </c>
      <c r="G111" s="123">
        <f t="shared" si="66"/>
        <v>0</v>
      </c>
    </row>
    <row r="112" spans="1:7" ht="25.5" x14ac:dyDescent="0.25">
      <c r="A112" s="71">
        <v>41</v>
      </c>
      <c r="B112" s="40" t="s">
        <v>125</v>
      </c>
      <c r="C112" s="123">
        <v>0</v>
      </c>
      <c r="D112" s="123">
        <v>0</v>
      </c>
      <c r="E112" s="123">
        <v>1560408.77</v>
      </c>
      <c r="F112" s="123">
        <v>0</v>
      </c>
      <c r="G112" s="123">
        <v>0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2025-11-12T09:45:41Z</dcterms:modified>
</cp:coreProperties>
</file>