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PLANOVI 2025-2027\"/>
    </mc:Choice>
  </mc:AlternateContent>
  <xr:revisionPtr revIDLastSave="0" documentId="13_ncr:1_{8737ED58-1B4E-4E33-B82C-DFBB48634DF7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7" l="1"/>
  <c r="H30" i="7" s="1"/>
  <c r="I31" i="7"/>
  <c r="I30" i="7" s="1"/>
  <c r="F36" i="7"/>
  <c r="G36" i="7"/>
  <c r="H36" i="7"/>
  <c r="I36" i="7"/>
  <c r="E36" i="7"/>
  <c r="F9" i="7"/>
  <c r="I68" i="7"/>
  <c r="I67" i="7" s="1"/>
  <c r="I66" i="7" s="1"/>
  <c r="I64" i="7"/>
  <c r="I62" i="7"/>
  <c r="I61" i="7" s="1"/>
  <c r="I60" i="7" s="1"/>
  <c r="I57" i="7"/>
  <c r="I56" i="7" s="1"/>
  <c r="I55" i="7" s="1"/>
  <c r="I52" i="7"/>
  <c r="I51" i="7" s="1"/>
  <c r="I49" i="7"/>
  <c r="I47" i="7"/>
  <c r="I46" i="7" s="1"/>
  <c r="I44" i="7"/>
  <c r="I42" i="7"/>
  <c r="I39" i="7"/>
  <c r="I35" i="7"/>
  <c r="I28" i="7"/>
  <c r="I27" i="7"/>
  <c r="I22" i="7"/>
  <c r="I21" i="7" s="1"/>
  <c r="I19" i="7"/>
  <c r="I15" i="7"/>
  <c r="I14" i="7" s="1"/>
  <c r="I12" i="7"/>
  <c r="I9" i="7"/>
  <c r="H68" i="7"/>
  <c r="H67" i="7" s="1"/>
  <c r="H66" i="7" s="1"/>
  <c r="H64" i="7"/>
  <c r="H62" i="7"/>
  <c r="H61" i="7" s="1"/>
  <c r="H60" i="7" s="1"/>
  <c r="H57" i="7"/>
  <c r="H56" i="7" s="1"/>
  <c r="H55" i="7" s="1"/>
  <c r="H52" i="7"/>
  <c r="H51" i="7" s="1"/>
  <c r="H49" i="7"/>
  <c r="H46" i="7" s="1"/>
  <c r="H47" i="7"/>
  <c r="H44" i="7"/>
  <c r="H42" i="7"/>
  <c r="H39" i="7"/>
  <c r="H28" i="7"/>
  <c r="H27" i="7" s="1"/>
  <c r="H22" i="7"/>
  <c r="H21" i="7" s="1"/>
  <c r="H19" i="7"/>
  <c r="H15" i="7"/>
  <c r="H12" i="7"/>
  <c r="H9" i="7"/>
  <c r="F47" i="8"/>
  <c r="F44" i="8"/>
  <c r="F41" i="8"/>
  <c r="F38" i="8"/>
  <c r="F36" i="8"/>
  <c r="F33" i="8"/>
  <c r="E47" i="8"/>
  <c r="E44" i="8"/>
  <c r="E41" i="8"/>
  <c r="E38" i="8"/>
  <c r="E36" i="8"/>
  <c r="E33" i="8"/>
  <c r="F22" i="8"/>
  <c r="F20" i="8"/>
  <c r="F18" i="8"/>
  <c r="F16" i="8"/>
  <c r="F14" i="8"/>
  <c r="F11" i="8"/>
  <c r="E22" i="8"/>
  <c r="E20" i="8"/>
  <c r="E18" i="8"/>
  <c r="E16" i="8"/>
  <c r="E14" i="8"/>
  <c r="E11" i="8"/>
  <c r="H17" i="3"/>
  <c r="H11" i="3"/>
  <c r="H10" i="3" s="1"/>
  <c r="H30" i="3"/>
  <c r="H25" i="3"/>
  <c r="H24" i="3" s="1"/>
  <c r="G30" i="3"/>
  <c r="G25" i="3"/>
  <c r="G24" i="3" s="1"/>
  <c r="G17" i="3"/>
  <c r="G11" i="3"/>
  <c r="G10" i="3" s="1"/>
  <c r="F49" i="7"/>
  <c r="G49" i="7"/>
  <c r="F47" i="7"/>
  <c r="G47" i="7"/>
  <c r="E47" i="7"/>
  <c r="E49" i="7"/>
  <c r="F44" i="7"/>
  <c r="G44" i="7"/>
  <c r="F42" i="7"/>
  <c r="G42" i="7"/>
  <c r="F39" i="7"/>
  <c r="G39" i="7"/>
  <c r="E39" i="7"/>
  <c r="F28" i="7"/>
  <c r="F27" i="7" s="1"/>
  <c r="G28" i="7"/>
  <c r="G27" i="7" s="1"/>
  <c r="E28" i="7"/>
  <c r="E27" i="7" s="1"/>
  <c r="C44" i="8"/>
  <c r="D44" i="8"/>
  <c r="B44" i="8"/>
  <c r="C38" i="8"/>
  <c r="D38" i="8"/>
  <c r="B38" i="8"/>
  <c r="F12" i="7"/>
  <c r="G12" i="7"/>
  <c r="E12" i="7"/>
  <c r="C22" i="8"/>
  <c r="D22" i="8"/>
  <c r="B22" i="8"/>
  <c r="C20" i="8"/>
  <c r="D20" i="8"/>
  <c r="B20" i="8"/>
  <c r="C11" i="8"/>
  <c r="D11" i="8"/>
  <c r="B11" i="8"/>
  <c r="F52" i="7"/>
  <c r="F51" i="7" s="1"/>
  <c r="G52" i="7"/>
  <c r="G51" i="7" s="1"/>
  <c r="E52" i="7"/>
  <c r="E51" i="7" s="1"/>
  <c r="E44" i="7"/>
  <c r="E42" i="7"/>
  <c r="G68" i="7"/>
  <c r="G67" i="7" s="1"/>
  <c r="G66" i="7" s="1"/>
  <c r="F68" i="7"/>
  <c r="F67" i="7" s="1"/>
  <c r="F66" i="7" s="1"/>
  <c r="E68" i="7"/>
  <c r="E67" i="7" s="1"/>
  <c r="E66" i="7" s="1"/>
  <c r="F19" i="7"/>
  <c r="G19" i="7"/>
  <c r="E19" i="7"/>
  <c r="F15" i="7"/>
  <c r="G15" i="7"/>
  <c r="E15" i="7"/>
  <c r="D47" i="8"/>
  <c r="C47" i="8"/>
  <c r="B47" i="8"/>
  <c r="C41" i="8"/>
  <c r="D41" i="8"/>
  <c r="B41" i="8"/>
  <c r="C33" i="8"/>
  <c r="D33" i="8"/>
  <c r="B33" i="8"/>
  <c r="G64" i="7"/>
  <c r="F64" i="7"/>
  <c r="E64" i="7"/>
  <c r="G62" i="7"/>
  <c r="F62" i="7"/>
  <c r="E62" i="7"/>
  <c r="E57" i="7"/>
  <c r="E56" i="7" s="1"/>
  <c r="E55" i="7" s="1"/>
  <c r="F57" i="7"/>
  <c r="F56" i="7" s="1"/>
  <c r="F55" i="7" s="1"/>
  <c r="G57" i="7"/>
  <c r="G56" i="7" s="1"/>
  <c r="G55" i="7" s="1"/>
  <c r="E31" i="7"/>
  <c r="E30" i="7" s="1"/>
  <c r="F31" i="7"/>
  <c r="F30" i="7" s="1"/>
  <c r="E22" i="7"/>
  <c r="E21" i="7" s="1"/>
  <c r="F22" i="7"/>
  <c r="F21" i="7" s="1"/>
  <c r="E9" i="7"/>
  <c r="G31" i="7"/>
  <c r="G30" i="7" s="1"/>
  <c r="G22" i="7"/>
  <c r="G21" i="7" s="1"/>
  <c r="G9" i="7"/>
  <c r="B11" i="5"/>
  <c r="C11" i="5"/>
  <c r="E11" i="5"/>
  <c r="F11" i="5"/>
  <c r="B14" i="5"/>
  <c r="C14" i="5"/>
  <c r="E14" i="5"/>
  <c r="F14" i="5"/>
  <c r="B16" i="5"/>
  <c r="B10" i="5" s="1"/>
  <c r="C16" i="5"/>
  <c r="C10" i="5" s="1"/>
  <c r="E16" i="5"/>
  <c r="E10" i="5" s="1"/>
  <c r="F16" i="5"/>
  <c r="F10" i="5" s="1"/>
  <c r="D11" i="5"/>
  <c r="D14" i="5"/>
  <c r="D16" i="5"/>
  <c r="D36" i="8"/>
  <c r="C36" i="8"/>
  <c r="B36" i="8"/>
  <c r="B18" i="8"/>
  <c r="C18" i="8"/>
  <c r="B16" i="8"/>
  <c r="C16" i="8"/>
  <c r="B14" i="8"/>
  <c r="C14" i="8"/>
  <c r="D18" i="8"/>
  <c r="D16" i="8"/>
  <c r="D14" i="8"/>
  <c r="D30" i="3"/>
  <c r="E30" i="3"/>
  <c r="D25" i="3"/>
  <c r="E25" i="3"/>
  <c r="F25" i="3"/>
  <c r="F24" i="3" s="1"/>
  <c r="F30" i="3"/>
  <c r="D17" i="3"/>
  <c r="E17" i="3"/>
  <c r="D11" i="3"/>
  <c r="D10" i="3" s="1"/>
  <c r="E11" i="3"/>
  <c r="E10" i="3" s="1"/>
  <c r="F17" i="3"/>
  <c r="F11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H41" i="7" l="1"/>
  <c r="I54" i="7"/>
  <c r="E35" i="7"/>
  <c r="H54" i="7"/>
  <c r="E8" i="7"/>
  <c r="H35" i="7"/>
  <c r="I8" i="7"/>
  <c r="F10" i="8"/>
  <c r="F35" i="7"/>
  <c r="E46" i="7"/>
  <c r="H14" i="7"/>
  <c r="G8" i="7"/>
  <c r="I41" i="7"/>
  <c r="F8" i="7"/>
  <c r="D10" i="8"/>
  <c r="F14" i="10"/>
  <c r="F22" i="10" s="1"/>
  <c r="F28" i="10" s="1"/>
  <c r="F29" i="10" s="1"/>
  <c r="H8" i="7"/>
  <c r="E32" i="8"/>
  <c r="F32" i="8"/>
  <c r="F10" i="3"/>
  <c r="E10" i="8"/>
  <c r="J14" i="10"/>
  <c r="J22" i="10" s="1"/>
  <c r="J28" i="10" s="1"/>
  <c r="J29" i="10" s="1"/>
  <c r="I14" i="10"/>
  <c r="I22" i="10" s="1"/>
  <c r="I28" i="10" s="1"/>
  <c r="I29" i="10" s="1"/>
  <c r="G46" i="7"/>
  <c r="F46" i="7"/>
  <c r="F41" i="7"/>
  <c r="G35" i="7"/>
  <c r="G41" i="7"/>
  <c r="B10" i="8"/>
  <c r="G14" i="10"/>
  <c r="G22" i="10" s="1"/>
  <c r="G28" i="10" s="1"/>
  <c r="G29" i="10" s="1"/>
  <c r="D24" i="3"/>
  <c r="E24" i="3"/>
  <c r="E41" i="7"/>
  <c r="C10" i="8"/>
  <c r="C32" i="8"/>
  <c r="B32" i="8"/>
  <c r="D32" i="8"/>
  <c r="F61" i="7"/>
  <c r="F60" i="7" s="1"/>
  <c r="F54" i="7" s="1"/>
  <c r="E14" i="7"/>
  <c r="G61" i="7"/>
  <c r="G60" i="7" s="1"/>
  <c r="G54" i="7" s="1"/>
  <c r="G14" i="7"/>
  <c r="F14" i="7"/>
  <c r="E61" i="7"/>
  <c r="E60" i="7" s="1"/>
  <c r="E54" i="7" s="1"/>
  <c r="H14" i="10"/>
  <c r="H22" i="10" s="1"/>
  <c r="H29" i="10" s="1"/>
  <c r="D10" i="5"/>
  <c r="I7" i="7" l="1"/>
  <c r="I6" i="7" s="1"/>
  <c r="H7" i="7"/>
  <c r="H6" i="7" s="1"/>
  <c r="G7" i="7"/>
  <c r="G6" i="7" s="1"/>
  <c r="E7" i="7"/>
  <c r="E6" i="7" s="1"/>
  <c r="F7" i="7"/>
  <c r="F6" i="7" s="1"/>
</calcChain>
</file>

<file path=xl/sharedStrings.xml><?xml version="1.0" encoding="utf-8"?>
<sst xmlns="http://schemas.openxmlformats.org/spreadsheetml/2006/main" count="276" uniqueCount="132">
  <si>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</si>
  <si>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</si>
  <si>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</si>
  <si>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</si>
  <si>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</si>
  <si>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</si>
  <si>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</si>
  <si>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</si>
  <si>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</si>
  <si>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</si>
  <si>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</si>
  <si>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</si>
  <si>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</si>
  <si>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</si>
  <si>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</si>
  <si>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</si>
  <si>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</si>
  <si>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</si>
  <si>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</si>
  <si>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</si>
  <si>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</si>
  <si>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</si>
  <si>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</si>
  <si>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</si>
  <si>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</si>
  <si>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</si>
  <si>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</si>
  <si>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</si>
  <si>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</si>
  <si>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</si>
  <si>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</si>
  <si>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</si>
  <si>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</si>
  <si>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</si>
  <si>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</si>
  <si>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</si>
  <si>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</si>
  <si>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</si>
  <si>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</si>
  <si>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</si>
  <si>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</si>
  <si>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</si>
  <si>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</si>
  <si>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</si>
  <si>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</si>
  <si>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</si>
  <si>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</si>
  <si>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</si>
  <si>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</si>
  <si>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</si>
  <si>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</si>
  <si>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</si>
  <si>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</si>
  <si>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</si>
  <si>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</si>
  <si>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</si>
  <si>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</si>
  <si>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</si>
  <si>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</si>
  <si>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</si>
  <si>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</si>
  <si>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</si>
  <si>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</si>
  <si>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</si>
  <si>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</si>
  <si>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</si>
  <si>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</si>
  <si>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</si>
  <si>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</si>
  <si>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</si>
  <si>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</si>
  <si>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</si>
  <si>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</si>
  <si>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</si>
  <si>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</si>
  <si>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</si>
  <si>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</si>
  <si>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</si>
  <si>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</si>
  <si>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 xml:space="preserve">   32 Vlastiti prihodi</t>
  </si>
  <si>
    <t>10 Socijalna zaštita</t>
  </si>
  <si>
    <t>101 Bolest i invaliditet</t>
  </si>
  <si>
    <t>109 Aktivnosti socijalne zaštite koje nisu drugdje svrstane</t>
  </si>
  <si>
    <t>Naknade građanima i kućanstvima na temelju osiguranja  i druge naknade</t>
  </si>
  <si>
    <t>Izvor financiranja 11</t>
  </si>
  <si>
    <t>Izvor financiranja 32</t>
  </si>
  <si>
    <t>Izvor financiranja 43</t>
  </si>
  <si>
    <t>Izvor financiranja 52</t>
  </si>
  <si>
    <t>Opći prihodi i primici</t>
  </si>
  <si>
    <t>Vlastiti prihodi</t>
  </si>
  <si>
    <t>Prihodi za posebne namjene</t>
  </si>
  <si>
    <t>Pomoći</t>
  </si>
  <si>
    <t>Aktivnost A430325</t>
  </si>
  <si>
    <t>Radno okupacijske aktivnosti u Centru za rehabilitaciju "Fortica" Kraljevica</t>
  </si>
  <si>
    <t xml:space="preserve">Aktivnost A430324 </t>
  </si>
  <si>
    <t>Ostali programi ustanova socijalne skrbi</t>
  </si>
  <si>
    <t xml:space="preserve">PROGRAM 4303 </t>
  </si>
  <si>
    <t>Programi županijskih ustanova iznad zakonskog standarda</t>
  </si>
  <si>
    <t>Aktivnost A430326</t>
  </si>
  <si>
    <t>Edukacija djelatnika Centra za rehabilitaciju "Fortica" Kraljevica</t>
  </si>
  <si>
    <t>18 Prenesena sredstva-opći prihodi i primici</t>
  </si>
  <si>
    <t>58 Prenesena sredstva-pomoći</t>
  </si>
  <si>
    <t>6 Donacije</t>
  </si>
  <si>
    <t xml:space="preserve">  62 Donacije</t>
  </si>
  <si>
    <t>7 Prihodi od prodaje ili zamjene nefinan.imovine i naknade štete s  naslova osiguranja</t>
  </si>
  <si>
    <t>73 Prihodi od prodaje ili zamjene nefinan.imovine i naknade štete s  naslova osiguranja</t>
  </si>
  <si>
    <t>Izvor financiranja 58</t>
  </si>
  <si>
    <t>Izvor financiranja 62</t>
  </si>
  <si>
    <t>Donacije</t>
  </si>
  <si>
    <t>Izvor financiranja 73</t>
  </si>
  <si>
    <t>Prihodi od prodaje ili zamjene nefinan.imovine i naknade štete s  naslova osiguranja</t>
  </si>
  <si>
    <t>62 Donacije</t>
  </si>
  <si>
    <t>73 Prihodi od prodaje ili zamjene nefin.imovine i naknade štete s naslova osiguranja</t>
  </si>
  <si>
    <t>7 Prihodi od prodaje ili zamjene nefin.imovine i naknade štete s naslova osiguranja</t>
  </si>
  <si>
    <t>48 Prenesena sredstva-namjenski prihodi</t>
  </si>
  <si>
    <t>68 Prenesena sredstva-donacije</t>
  </si>
  <si>
    <t>Izvor financiranja 48</t>
  </si>
  <si>
    <t>Prenesena sredstva-namjenski prihodi</t>
  </si>
  <si>
    <t>Izvor financiranja 68</t>
  </si>
  <si>
    <t>Prenesena sredstva-donacije</t>
  </si>
  <si>
    <t>Izvršenje 2023.*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</si>
  <si>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</si>
  <si>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</si>
  <si>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</si>
  <si>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</si>
  <si>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</si>
  <si>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</si>
  <si>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</si>
  <si>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PROGRAM 4302 Zakonski standard ustanova socijalne skrbi/ PROGRAM 1012 Socijalna skrb</t>
  </si>
  <si>
    <t>Zakonski standard ustanova socijalne skrbi/Socijalna skrb</t>
  </si>
  <si>
    <t>Aktivnost A430205/A101205</t>
  </si>
  <si>
    <t>Redovna djelatnost Centra za rehabilitaciju "Fortica" Kraljevica/Administracija i upravljanje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</si>
</sst>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21" fillId="0" borderId="3" xfId="0" applyFont="1" applyBorder="1"/>
    <xf numFmtId="0" fontId="21" fillId="0" borderId="3" xfId="0" applyFont="1" applyBorder="1" applyAlignment="1">
      <alignment wrapText="1"/>
    </xf>
    <xf numFmtId="4" fontId="0" fillId="0" borderId="3" xfId="0" applyNumberFormat="1" applyBorder="1"/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0" fillId="0" borderId="0" xfId="0" applyNumberFormat="1"/>
    <xf numFmtId="0" fontId="8" fillId="2" borderId="3" xfId="0" quotePrefix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K12" sqref="K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1" t="s">
        <v>24</v>
      </c>
      <c r="B3" s="91"/>
      <c r="C3" s="91"/>
      <c r="D3" s="91"/>
      <c r="E3" s="91"/>
      <c r="F3" s="91"/>
      <c r="G3" s="91"/>
      <c r="H3" s="91"/>
      <c r="I3" s="92"/>
      <c r="J3" s="9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1" t="s">
        <v>30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38</v>
      </c>
    </row>
    <row r="7" spans="1:10" ht="25.5" x14ac:dyDescent="0.25">
      <c r="A7" s="29"/>
      <c r="B7" s="30"/>
      <c r="C7" s="30"/>
      <c r="D7" s="31"/>
      <c r="E7" s="32"/>
      <c r="F7" s="3" t="s">
        <v>120</v>
      </c>
      <c r="G7" s="3" t="s">
        <v>121</v>
      </c>
      <c r="H7" s="3" t="s">
        <v>122</v>
      </c>
      <c r="I7" s="3" t="s">
        <v>45</v>
      </c>
      <c r="J7" s="3" t="s">
        <v>123</v>
      </c>
    </row>
    <row r="8" spans="1:10" x14ac:dyDescent="0.25">
      <c r="A8" s="94" t="s">
        <v>0</v>
      </c>
      <c r="B8" s="95"/>
      <c r="C8" s="95"/>
      <c r="D8" s="95"/>
      <c r="E8" s="96"/>
      <c r="F8" s="72">
        <f>F9+F10</f>
        <v>964827.64</v>
      </c>
      <c r="G8" s="72">
        <f t="shared" ref="G8:J8" si="0">G9+G10</f>
        <v>1241324.74</v>
      </c>
      <c r="H8" s="72">
        <f t="shared" si="0"/>
        <v>1258572</v>
      </c>
      <c r="I8" s="72">
        <f t="shared" si="0"/>
        <v>1293572</v>
      </c>
      <c r="J8" s="72">
        <f t="shared" si="0"/>
        <v>1293572</v>
      </c>
    </row>
    <row r="9" spans="1:10" x14ac:dyDescent="0.25">
      <c r="A9" s="97" t="s">
        <v>39</v>
      </c>
      <c r="B9" s="98"/>
      <c r="C9" s="98"/>
      <c r="D9" s="98"/>
      <c r="E9" s="90"/>
      <c r="F9" s="73">
        <v>964827.64</v>
      </c>
      <c r="G9" s="73">
        <v>1241324.74</v>
      </c>
      <c r="H9" s="73">
        <v>1258572</v>
      </c>
      <c r="I9" s="73">
        <v>1293572</v>
      </c>
      <c r="J9" s="73">
        <v>1293572</v>
      </c>
    </row>
    <row r="10" spans="1:10" x14ac:dyDescent="0.25">
      <c r="A10" s="89" t="s">
        <v>40</v>
      </c>
      <c r="B10" s="90"/>
      <c r="C10" s="90"/>
      <c r="D10" s="90"/>
      <c r="E10" s="90"/>
      <c r="F10" s="73"/>
      <c r="G10" s="73"/>
      <c r="H10" s="73"/>
      <c r="I10" s="73"/>
      <c r="J10" s="73"/>
    </row>
    <row r="11" spans="1:10" x14ac:dyDescent="0.25">
      <c r="A11" s="34" t="s">
        <v>1</v>
      </c>
      <c r="B11" s="43"/>
      <c r="C11" s="43"/>
      <c r="D11" s="43"/>
      <c r="E11" s="43"/>
      <c r="F11" s="72">
        <f>F12+F13</f>
        <v>964299.67999999993</v>
      </c>
      <c r="G11" s="72">
        <f t="shared" ref="G11:J11" si="1">G12+G13</f>
        <v>1176209.8600000001</v>
      </c>
      <c r="H11" s="72">
        <f t="shared" si="1"/>
        <v>1259572</v>
      </c>
      <c r="I11" s="72">
        <f t="shared" si="1"/>
        <v>1293572</v>
      </c>
      <c r="J11" s="72">
        <f t="shared" si="1"/>
        <v>1293572</v>
      </c>
    </row>
    <row r="12" spans="1:10" x14ac:dyDescent="0.25">
      <c r="A12" s="99" t="s">
        <v>41</v>
      </c>
      <c r="B12" s="98"/>
      <c r="C12" s="98"/>
      <c r="D12" s="98"/>
      <c r="E12" s="98"/>
      <c r="F12" s="73">
        <v>908418.72</v>
      </c>
      <c r="G12" s="73">
        <v>1173395</v>
      </c>
      <c r="H12" s="73">
        <v>1257572</v>
      </c>
      <c r="I12" s="73">
        <v>1291572</v>
      </c>
      <c r="J12" s="74">
        <v>1291572</v>
      </c>
    </row>
    <row r="13" spans="1:10" x14ac:dyDescent="0.25">
      <c r="A13" s="89" t="s">
        <v>42</v>
      </c>
      <c r="B13" s="90"/>
      <c r="C13" s="90"/>
      <c r="D13" s="90"/>
      <c r="E13" s="90"/>
      <c r="F13" s="73">
        <v>55880.959999999999</v>
      </c>
      <c r="G13" s="73">
        <v>2814.86</v>
      </c>
      <c r="H13" s="73">
        <v>2000</v>
      </c>
      <c r="I13" s="73">
        <v>2000</v>
      </c>
      <c r="J13" s="74">
        <v>2000</v>
      </c>
    </row>
    <row r="14" spans="1:10" x14ac:dyDescent="0.25">
      <c r="A14" s="100" t="s">
        <v>66</v>
      </c>
      <c r="B14" s="95"/>
      <c r="C14" s="95"/>
      <c r="D14" s="95"/>
      <c r="E14" s="95"/>
      <c r="F14" s="72">
        <f>F8-F11</f>
        <v>527.96000000007916</v>
      </c>
      <c r="G14" s="72">
        <f t="shared" ref="G14:J14" si="2">G8-G11</f>
        <v>65114.879999999888</v>
      </c>
      <c r="H14" s="72">
        <f t="shared" si="2"/>
        <v>-1000</v>
      </c>
      <c r="I14" s="72">
        <f t="shared" si="2"/>
        <v>0</v>
      </c>
      <c r="J14" s="72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1" t="s">
        <v>31</v>
      </c>
      <c r="B16" s="93"/>
      <c r="C16" s="93"/>
      <c r="D16" s="93"/>
      <c r="E16" s="93"/>
      <c r="F16" s="93"/>
      <c r="G16" s="93"/>
      <c r="H16" s="93"/>
      <c r="I16" s="93"/>
      <c r="J16" s="93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120</v>
      </c>
      <c r="G18" s="3" t="s">
        <v>121</v>
      </c>
      <c r="H18" s="3" t="s">
        <v>122</v>
      </c>
      <c r="I18" s="3" t="s">
        <v>45</v>
      </c>
      <c r="J18" s="3" t="s">
        <v>123</v>
      </c>
    </row>
    <row r="19" spans="1:10" x14ac:dyDescent="0.25">
      <c r="A19" s="89" t="s">
        <v>43</v>
      </c>
      <c r="B19" s="90"/>
      <c r="C19" s="90"/>
      <c r="D19" s="90"/>
      <c r="E19" s="90"/>
      <c r="F19" s="73"/>
      <c r="G19" s="73"/>
      <c r="H19" s="73"/>
      <c r="I19" s="73"/>
      <c r="J19" s="74"/>
    </row>
    <row r="20" spans="1:10" x14ac:dyDescent="0.25">
      <c r="A20" s="89" t="s">
        <v>44</v>
      </c>
      <c r="B20" s="90"/>
      <c r="C20" s="90"/>
      <c r="D20" s="90"/>
      <c r="E20" s="90"/>
      <c r="F20" s="73"/>
      <c r="G20" s="73"/>
      <c r="H20" s="73"/>
      <c r="I20" s="73"/>
      <c r="J20" s="74"/>
    </row>
    <row r="21" spans="1:10" x14ac:dyDescent="0.25">
      <c r="A21" s="100" t="s">
        <v>2</v>
      </c>
      <c r="B21" s="95"/>
      <c r="C21" s="95"/>
      <c r="D21" s="95"/>
      <c r="E21" s="95"/>
      <c r="F21" s="72">
        <f>F19-F20</f>
        <v>0</v>
      </c>
      <c r="G21" s="72">
        <f t="shared" ref="G21:J21" si="3">G19-G20</f>
        <v>0</v>
      </c>
      <c r="H21" s="72">
        <f t="shared" si="3"/>
        <v>0</v>
      </c>
      <c r="I21" s="72">
        <f t="shared" si="3"/>
        <v>0</v>
      </c>
      <c r="J21" s="72">
        <f t="shared" si="3"/>
        <v>0</v>
      </c>
    </row>
    <row r="22" spans="1:10" x14ac:dyDescent="0.25">
      <c r="A22" s="100" t="s">
        <v>67</v>
      </c>
      <c r="B22" s="95"/>
      <c r="C22" s="95"/>
      <c r="D22" s="95"/>
      <c r="E22" s="95"/>
      <c r="F22" s="72">
        <f>F14+F21</f>
        <v>527.96000000007916</v>
      </c>
      <c r="G22" s="72">
        <f t="shared" ref="G22:J22" si="4">G14+G21</f>
        <v>65114.879999999888</v>
      </c>
      <c r="H22" s="72">
        <f t="shared" si="4"/>
        <v>-1000</v>
      </c>
      <c r="I22" s="72">
        <f t="shared" si="4"/>
        <v>0</v>
      </c>
      <c r="J22" s="72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1" t="s">
        <v>68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9"/>
      <c r="B26" s="30"/>
      <c r="C26" s="30"/>
      <c r="D26" s="31"/>
      <c r="E26" s="32"/>
      <c r="F26" s="3" t="s">
        <v>120</v>
      </c>
      <c r="G26" s="3" t="s">
        <v>121</v>
      </c>
      <c r="H26" s="3" t="s">
        <v>122</v>
      </c>
      <c r="I26" s="3" t="s">
        <v>45</v>
      </c>
      <c r="J26" s="3" t="s">
        <v>123</v>
      </c>
    </row>
    <row r="27" spans="1:10" ht="15" customHeight="1" x14ac:dyDescent="0.25">
      <c r="A27" s="103" t="s">
        <v>69</v>
      </c>
      <c r="B27" s="104"/>
      <c r="C27" s="104"/>
      <c r="D27" s="104"/>
      <c r="E27" s="105"/>
      <c r="F27" s="75">
        <v>-65642.84</v>
      </c>
      <c r="G27" s="75">
        <v>-65114.879999999997</v>
      </c>
      <c r="H27" s="75">
        <v>1000</v>
      </c>
      <c r="I27" s="75">
        <v>0</v>
      </c>
      <c r="J27" s="76">
        <v>0</v>
      </c>
    </row>
    <row r="28" spans="1:10" ht="15" customHeight="1" x14ac:dyDescent="0.25">
      <c r="A28" s="100" t="s">
        <v>70</v>
      </c>
      <c r="B28" s="95"/>
      <c r="C28" s="95"/>
      <c r="D28" s="95"/>
      <c r="E28" s="95"/>
      <c r="F28" s="77">
        <f>F22+F27</f>
        <v>-65114.879999999917</v>
      </c>
      <c r="G28" s="77">
        <f t="shared" ref="G28:J28" si="5">G22+G27</f>
        <v>-1.0913936421275139E-10</v>
      </c>
      <c r="H28" s="77">
        <v>0</v>
      </c>
      <c r="I28" s="77">
        <f t="shared" si="5"/>
        <v>0</v>
      </c>
      <c r="J28" s="78">
        <f t="shared" si="5"/>
        <v>0</v>
      </c>
    </row>
    <row r="29" spans="1:10" ht="45" customHeight="1" x14ac:dyDescent="0.25">
      <c r="A29" s="94" t="s">
        <v>71</v>
      </c>
      <c r="B29" s="106"/>
      <c r="C29" s="106"/>
      <c r="D29" s="106"/>
      <c r="E29" s="107"/>
      <c r="F29" s="77">
        <f>F14+F21+F27-F28</f>
        <v>0</v>
      </c>
      <c r="G29" s="77">
        <f t="shared" ref="G29:J29" si="6">G14+G21+G27-G28</f>
        <v>0</v>
      </c>
      <c r="H29" s="77">
        <f t="shared" si="6"/>
        <v>0</v>
      </c>
      <c r="I29" s="77">
        <f t="shared" si="6"/>
        <v>0</v>
      </c>
      <c r="J29" s="78">
        <f t="shared" si="6"/>
        <v>0</v>
      </c>
    </row>
    <row r="30" spans="1:10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75" x14ac:dyDescent="0.25">
      <c r="A31" s="108" t="s">
        <v>65</v>
      </c>
      <c r="B31" s="108"/>
      <c r="C31" s="108"/>
      <c r="D31" s="108"/>
      <c r="E31" s="108"/>
      <c r="F31" s="108"/>
      <c r="G31" s="108"/>
      <c r="H31" s="108"/>
      <c r="I31" s="108"/>
      <c r="J31" s="108"/>
    </row>
    <row r="32" spans="1:10" ht="18" x14ac:dyDescent="0.25">
      <c r="A32" s="46"/>
      <c r="B32" s="47"/>
      <c r="C32" s="47"/>
      <c r="D32" s="47"/>
      <c r="E32" s="47"/>
      <c r="F32" s="47"/>
      <c r="G32" s="47"/>
      <c r="H32" s="48"/>
      <c r="I32" s="48"/>
      <c r="J32" s="48"/>
    </row>
    <row r="33" spans="1:10" ht="25.5" x14ac:dyDescent="0.25">
      <c r="A33" s="49"/>
      <c r="B33" s="50"/>
      <c r="C33" s="50"/>
      <c r="D33" s="51"/>
      <c r="E33" s="52"/>
      <c r="F33" s="53" t="s">
        <v>120</v>
      </c>
      <c r="G33" s="53" t="s">
        <v>121</v>
      </c>
      <c r="H33" s="53" t="s">
        <v>122</v>
      </c>
      <c r="I33" s="53" t="s">
        <v>45</v>
      </c>
      <c r="J33" s="53" t="s">
        <v>123</v>
      </c>
    </row>
    <row r="34" spans="1:10" x14ac:dyDescent="0.25">
      <c r="A34" s="103" t="s">
        <v>69</v>
      </c>
      <c r="B34" s="104"/>
      <c r="C34" s="104"/>
      <c r="D34" s="104"/>
      <c r="E34" s="105"/>
      <c r="F34" s="75">
        <v>0</v>
      </c>
      <c r="G34" s="75">
        <f>F37</f>
        <v>0</v>
      </c>
      <c r="H34" s="75">
        <f>G37</f>
        <v>0</v>
      </c>
      <c r="I34" s="75">
        <f>H37</f>
        <v>0</v>
      </c>
      <c r="J34" s="76">
        <f>I37</f>
        <v>0</v>
      </c>
    </row>
    <row r="35" spans="1:10" ht="28.5" customHeight="1" x14ac:dyDescent="0.25">
      <c r="A35" s="103" t="s">
        <v>72</v>
      </c>
      <c r="B35" s="104"/>
      <c r="C35" s="104"/>
      <c r="D35" s="104"/>
      <c r="E35" s="105"/>
      <c r="F35" s="75">
        <v>0</v>
      </c>
      <c r="G35" s="75">
        <v>0</v>
      </c>
      <c r="H35" s="75">
        <v>0</v>
      </c>
      <c r="I35" s="75">
        <v>0</v>
      </c>
      <c r="J35" s="76">
        <v>0</v>
      </c>
    </row>
    <row r="36" spans="1:10" x14ac:dyDescent="0.25">
      <c r="A36" s="103" t="s">
        <v>73</v>
      </c>
      <c r="B36" s="109"/>
      <c r="C36" s="109"/>
      <c r="D36" s="109"/>
      <c r="E36" s="110"/>
      <c r="F36" s="75">
        <v>0</v>
      </c>
      <c r="G36" s="75">
        <v>0</v>
      </c>
      <c r="H36" s="75">
        <v>0</v>
      </c>
      <c r="I36" s="75">
        <v>0</v>
      </c>
      <c r="J36" s="76">
        <v>0</v>
      </c>
    </row>
    <row r="37" spans="1:10" ht="15" customHeight="1" x14ac:dyDescent="0.25">
      <c r="A37" s="100" t="s">
        <v>70</v>
      </c>
      <c r="B37" s="95"/>
      <c r="C37" s="95"/>
      <c r="D37" s="95"/>
      <c r="E37" s="95"/>
      <c r="F37" s="79">
        <f>F34-F35+F36</f>
        <v>0</v>
      </c>
      <c r="G37" s="79">
        <f t="shared" ref="G37:J37" si="7">G34-G35+G36</f>
        <v>0</v>
      </c>
      <c r="H37" s="79">
        <f t="shared" si="7"/>
        <v>0</v>
      </c>
      <c r="I37" s="79">
        <f t="shared" si="7"/>
        <v>0</v>
      </c>
      <c r="J37" s="80">
        <f t="shared" si="7"/>
        <v>0</v>
      </c>
    </row>
    <row r="38" spans="1:10" ht="17.25" customHeight="1" x14ac:dyDescent="0.25"/>
    <row r="39" spans="1:10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3" workbookViewId="0">
      <selection activeCell="N26" sqref="N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1" t="s">
        <v>24</v>
      </c>
      <c r="B3" s="91"/>
      <c r="C3" s="91"/>
      <c r="D3" s="91"/>
      <c r="E3" s="91"/>
      <c r="F3" s="91"/>
      <c r="G3" s="91"/>
      <c r="H3" s="9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1" t="s">
        <v>4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1" t="s">
        <v>46</v>
      </c>
      <c r="B7" s="91"/>
      <c r="C7" s="91"/>
      <c r="D7" s="91"/>
      <c r="E7" s="91"/>
      <c r="F7" s="91"/>
      <c r="G7" s="91"/>
      <c r="H7" s="9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125</v>
      </c>
      <c r="E9" s="20" t="s">
        <v>121</v>
      </c>
      <c r="F9" s="20" t="s">
        <v>126</v>
      </c>
      <c r="G9" s="20" t="s">
        <v>37</v>
      </c>
      <c r="H9" s="20" t="s">
        <v>127</v>
      </c>
    </row>
    <row r="10" spans="1:8" x14ac:dyDescent="0.25">
      <c r="A10" s="37"/>
      <c r="B10" s="38"/>
      <c r="C10" s="36" t="s">
        <v>0</v>
      </c>
      <c r="D10" s="63">
        <f t="shared" ref="D10:E10" si="0">SUM(D11,D17)</f>
        <v>964827.6399999999</v>
      </c>
      <c r="E10" s="63">
        <f t="shared" si="0"/>
        <v>1241324.74</v>
      </c>
      <c r="F10" s="63">
        <f>SUM(F11,F17)</f>
        <v>1258572</v>
      </c>
      <c r="G10" s="63">
        <f>SUM(G11,G17)</f>
        <v>1293572</v>
      </c>
      <c r="H10" s="63">
        <f>SUM(H11,H17)</f>
        <v>1293572</v>
      </c>
    </row>
    <row r="11" spans="1:8" ht="15.75" customHeight="1" x14ac:dyDescent="0.25">
      <c r="A11" s="11">
        <v>6</v>
      </c>
      <c r="B11" s="11"/>
      <c r="C11" s="11" t="s">
        <v>7</v>
      </c>
      <c r="D11" s="64">
        <f t="shared" ref="D11:E11" si="1">SUM(D12:D16)</f>
        <v>964827.6399999999</v>
      </c>
      <c r="E11" s="64">
        <f t="shared" si="1"/>
        <v>1241324.74</v>
      </c>
      <c r="F11" s="64">
        <f>SUM(F12:F16)</f>
        <v>1258572</v>
      </c>
      <c r="G11" s="64">
        <f>SUM(G12:G16)</f>
        <v>1293572</v>
      </c>
      <c r="H11" s="64">
        <f>SUM(H12:H16)</f>
        <v>1293572</v>
      </c>
    </row>
    <row r="12" spans="1:8" ht="38.25" x14ac:dyDescent="0.25">
      <c r="A12" s="11"/>
      <c r="B12" s="15">
        <v>63</v>
      </c>
      <c r="C12" s="15" t="s">
        <v>33</v>
      </c>
      <c r="D12" s="59">
        <v>543436.61</v>
      </c>
      <c r="E12" s="60">
        <v>664000</v>
      </c>
      <c r="F12" s="60">
        <v>619000</v>
      </c>
      <c r="G12" s="60">
        <v>619000</v>
      </c>
      <c r="H12" s="60">
        <v>619000</v>
      </c>
    </row>
    <row r="13" spans="1:8" x14ac:dyDescent="0.25">
      <c r="A13" s="12"/>
      <c r="B13" s="12">
        <v>64</v>
      </c>
      <c r="C13" s="12" t="s">
        <v>74</v>
      </c>
      <c r="D13" s="59">
        <v>550.83000000000004</v>
      </c>
      <c r="E13" s="60">
        <v>30</v>
      </c>
      <c r="F13" s="60">
        <v>25</v>
      </c>
      <c r="G13" s="60">
        <v>25</v>
      </c>
      <c r="H13" s="60">
        <v>25</v>
      </c>
    </row>
    <row r="14" spans="1:8" ht="51" x14ac:dyDescent="0.25">
      <c r="A14" s="12"/>
      <c r="B14" s="12">
        <v>65</v>
      </c>
      <c r="C14" s="62" t="s">
        <v>75</v>
      </c>
      <c r="D14" s="59">
        <v>37275.949999999997</v>
      </c>
      <c r="E14" s="60">
        <v>40066</v>
      </c>
      <c r="F14" s="60">
        <v>44000</v>
      </c>
      <c r="G14" s="60">
        <v>44000</v>
      </c>
      <c r="H14" s="60">
        <v>44000</v>
      </c>
    </row>
    <row r="15" spans="1:8" ht="51" x14ac:dyDescent="0.25">
      <c r="A15" s="12"/>
      <c r="B15" s="12">
        <v>66</v>
      </c>
      <c r="C15" s="62" t="s">
        <v>76</v>
      </c>
      <c r="D15" s="59">
        <v>60165.919999999998</v>
      </c>
      <c r="E15" s="60">
        <v>31500</v>
      </c>
      <c r="F15" s="60">
        <v>30000</v>
      </c>
      <c r="G15" s="60">
        <v>30000</v>
      </c>
      <c r="H15" s="60">
        <v>30000</v>
      </c>
    </row>
    <row r="16" spans="1:8" ht="38.25" x14ac:dyDescent="0.25">
      <c r="A16" s="12"/>
      <c r="B16" s="12">
        <v>67</v>
      </c>
      <c r="C16" s="15" t="s">
        <v>34</v>
      </c>
      <c r="D16" s="59">
        <v>323398.33</v>
      </c>
      <c r="E16" s="60">
        <v>505728.74</v>
      </c>
      <c r="F16" s="60">
        <v>565547</v>
      </c>
      <c r="G16" s="60">
        <v>600547</v>
      </c>
      <c r="H16" s="60">
        <v>600547</v>
      </c>
    </row>
    <row r="17" spans="1:8" ht="25.5" x14ac:dyDescent="0.25">
      <c r="A17" s="14">
        <v>7</v>
      </c>
      <c r="B17" s="14"/>
      <c r="C17" s="24" t="s">
        <v>8</v>
      </c>
      <c r="D17" s="64">
        <f t="shared" ref="D17:E17" si="2">SUM(D18)</f>
        <v>0</v>
      </c>
      <c r="E17" s="64">
        <f t="shared" si="2"/>
        <v>0</v>
      </c>
      <c r="F17" s="64">
        <f>SUM(F18)</f>
        <v>0</v>
      </c>
      <c r="G17" s="64">
        <f>SUM(G18)</f>
        <v>0</v>
      </c>
      <c r="H17" s="64">
        <f>SUM(H18)</f>
        <v>0</v>
      </c>
    </row>
    <row r="18" spans="1:8" ht="38.25" x14ac:dyDescent="0.25">
      <c r="A18" s="15"/>
      <c r="B18" s="15">
        <v>72</v>
      </c>
      <c r="C18" s="25" t="s">
        <v>32</v>
      </c>
      <c r="D18" s="59"/>
      <c r="E18" s="60"/>
      <c r="F18" s="60">
        <v>0</v>
      </c>
      <c r="G18" s="60">
        <v>0</v>
      </c>
      <c r="H18" s="60">
        <v>0</v>
      </c>
    </row>
    <row r="21" spans="1:8" ht="15.75" x14ac:dyDescent="0.25">
      <c r="A21" s="91" t="s">
        <v>47</v>
      </c>
      <c r="B21" s="111"/>
      <c r="C21" s="111"/>
      <c r="D21" s="111"/>
      <c r="E21" s="111"/>
      <c r="F21" s="111"/>
      <c r="G21" s="111"/>
      <c r="H21" s="111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0" t="s">
        <v>5</v>
      </c>
      <c r="B23" s="19" t="s">
        <v>6</v>
      </c>
      <c r="C23" s="19" t="s">
        <v>9</v>
      </c>
      <c r="D23" s="19" t="s">
        <v>125</v>
      </c>
      <c r="E23" s="20" t="s">
        <v>121</v>
      </c>
      <c r="F23" s="20" t="s">
        <v>126</v>
      </c>
      <c r="G23" s="20" t="s">
        <v>37</v>
      </c>
      <c r="H23" s="20" t="s">
        <v>127</v>
      </c>
    </row>
    <row r="24" spans="1:8" x14ac:dyDescent="0.25">
      <c r="A24" s="37"/>
      <c r="B24" s="38"/>
      <c r="C24" s="36" t="s">
        <v>1</v>
      </c>
      <c r="D24" s="63">
        <f t="shared" ref="D24:E24" si="3">SUM(D25,D30)</f>
        <v>964299.68</v>
      </c>
      <c r="E24" s="63">
        <f t="shared" si="3"/>
        <v>1176209.8600000001</v>
      </c>
      <c r="F24" s="63">
        <f>SUM(F25,F30)</f>
        <v>1259572</v>
      </c>
      <c r="G24" s="63">
        <f>SUM(G25,G30)</f>
        <v>1293572</v>
      </c>
      <c r="H24" s="63">
        <f>SUM(H25,H30)</f>
        <v>1293572</v>
      </c>
    </row>
    <row r="25" spans="1:8" ht="15.75" customHeight="1" x14ac:dyDescent="0.25">
      <c r="A25" s="11">
        <v>3</v>
      </c>
      <c r="B25" s="11"/>
      <c r="C25" s="11" t="s">
        <v>10</v>
      </c>
      <c r="D25" s="64">
        <f t="shared" ref="D25:E25" si="4">SUM(D26:D29)</f>
        <v>908418.72000000009</v>
      </c>
      <c r="E25" s="64">
        <f t="shared" si="4"/>
        <v>1173395</v>
      </c>
      <c r="F25" s="64">
        <f>SUM(F26:F29)</f>
        <v>1257572</v>
      </c>
      <c r="G25" s="64">
        <f>SUM(G26:G29)</f>
        <v>1291572</v>
      </c>
      <c r="H25" s="64">
        <f>SUM(H26:H29)</f>
        <v>1291572</v>
      </c>
    </row>
    <row r="26" spans="1:8" ht="15.75" customHeight="1" x14ac:dyDescent="0.25">
      <c r="A26" s="11"/>
      <c r="B26" s="15">
        <v>31</v>
      </c>
      <c r="C26" s="15" t="s">
        <v>11</v>
      </c>
      <c r="D26" s="59">
        <v>619230.29</v>
      </c>
      <c r="E26" s="60">
        <v>881677</v>
      </c>
      <c r="F26" s="60">
        <v>999922</v>
      </c>
      <c r="G26" s="60">
        <v>1033922</v>
      </c>
      <c r="H26" s="60">
        <v>1033922</v>
      </c>
    </row>
    <row r="27" spans="1:8" x14ac:dyDescent="0.25">
      <c r="A27" s="12"/>
      <c r="B27" s="12">
        <v>32</v>
      </c>
      <c r="C27" s="12" t="s">
        <v>27</v>
      </c>
      <c r="D27" s="59">
        <v>265677.53000000003</v>
      </c>
      <c r="E27" s="60">
        <v>275038</v>
      </c>
      <c r="F27" s="60">
        <v>240050</v>
      </c>
      <c r="G27" s="60">
        <v>240050</v>
      </c>
      <c r="H27" s="60">
        <v>240050</v>
      </c>
    </row>
    <row r="28" spans="1:8" x14ac:dyDescent="0.25">
      <c r="A28" s="12"/>
      <c r="B28" s="12">
        <v>34</v>
      </c>
      <c r="C28" s="12" t="s">
        <v>77</v>
      </c>
      <c r="D28" s="59">
        <v>1463.12</v>
      </c>
      <c r="E28" s="60">
        <v>680</v>
      </c>
      <c r="F28" s="60">
        <v>600</v>
      </c>
      <c r="G28" s="60">
        <v>600</v>
      </c>
      <c r="H28" s="60">
        <v>600</v>
      </c>
    </row>
    <row r="29" spans="1:8" ht="38.25" x14ac:dyDescent="0.25">
      <c r="A29" s="12"/>
      <c r="B29" s="12">
        <v>37</v>
      </c>
      <c r="C29" s="62" t="s">
        <v>78</v>
      </c>
      <c r="D29" s="59">
        <v>22047.78</v>
      </c>
      <c r="E29" s="60">
        <v>16000</v>
      </c>
      <c r="F29" s="60">
        <v>17000</v>
      </c>
      <c r="G29" s="60">
        <v>17000</v>
      </c>
      <c r="H29" s="60">
        <v>17000</v>
      </c>
    </row>
    <row r="30" spans="1:8" ht="25.5" x14ac:dyDescent="0.25">
      <c r="A30" s="14">
        <v>4</v>
      </c>
      <c r="B30" s="14"/>
      <c r="C30" s="24" t="s">
        <v>12</v>
      </c>
      <c r="D30" s="64">
        <f t="shared" ref="D30:E30" si="5">SUM(D31:D32)</f>
        <v>55880.959999999999</v>
      </c>
      <c r="E30" s="64">
        <f t="shared" si="5"/>
        <v>2814.86</v>
      </c>
      <c r="F30" s="64">
        <f>SUM(F31:F32)</f>
        <v>2000</v>
      </c>
      <c r="G30" s="64">
        <f>SUM(G31:G32)</f>
        <v>2000</v>
      </c>
      <c r="H30" s="64">
        <f>SUM(H31:H32)</f>
        <v>2000</v>
      </c>
    </row>
    <row r="31" spans="1:8" ht="38.25" x14ac:dyDescent="0.25">
      <c r="A31" s="14"/>
      <c r="B31" s="15">
        <v>41</v>
      </c>
      <c r="C31" s="25" t="s">
        <v>13</v>
      </c>
      <c r="D31" s="59">
        <v>0</v>
      </c>
      <c r="E31" s="60">
        <v>0</v>
      </c>
      <c r="F31" s="60">
        <v>0</v>
      </c>
      <c r="G31" s="60">
        <v>0</v>
      </c>
      <c r="H31" s="60">
        <v>0</v>
      </c>
    </row>
    <row r="32" spans="1:8" ht="38.25" x14ac:dyDescent="0.25">
      <c r="A32" s="15"/>
      <c r="B32" s="15">
        <v>42</v>
      </c>
      <c r="C32" s="25" t="s">
        <v>35</v>
      </c>
      <c r="D32" s="59">
        <v>55880.959999999999</v>
      </c>
      <c r="E32" s="60">
        <v>2814.86</v>
      </c>
      <c r="F32" s="60">
        <v>2000</v>
      </c>
      <c r="G32" s="60">
        <v>2000</v>
      </c>
      <c r="H32" s="60">
        <v>2000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topLeftCell="A16" workbookViewId="0">
      <selection activeCell="K35" sqref="K3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1" t="s">
        <v>124</v>
      </c>
      <c r="B1" s="91"/>
      <c r="C1" s="91"/>
      <c r="D1" s="91"/>
      <c r="E1" s="91"/>
      <c r="F1" s="9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1" t="s">
        <v>24</v>
      </c>
      <c r="B3" s="91"/>
      <c r="C3" s="91"/>
      <c r="D3" s="91"/>
      <c r="E3" s="91"/>
      <c r="F3" s="91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1" t="s">
        <v>4</v>
      </c>
      <c r="B5" s="91"/>
      <c r="C5" s="91"/>
      <c r="D5" s="91"/>
      <c r="E5" s="91"/>
      <c r="F5" s="91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1" t="s">
        <v>48</v>
      </c>
      <c r="B7" s="91"/>
      <c r="C7" s="91"/>
      <c r="D7" s="91"/>
      <c r="E7" s="91"/>
      <c r="F7" s="9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50</v>
      </c>
      <c r="B9" s="19" t="s">
        <v>125</v>
      </c>
      <c r="C9" s="20" t="s">
        <v>121</v>
      </c>
      <c r="D9" s="20" t="s">
        <v>126</v>
      </c>
      <c r="E9" s="20" t="s">
        <v>37</v>
      </c>
      <c r="F9" s="20" t="s">
        <v>127</v>
      </c>
    </row>
    <row r="10" spans="1:6" x14ac:dyDescent="0.25">
      <c r="A10" s="39" t="s">
        <v>0</v>
      </c>
      <c r="B10" s="63">
        <f>SUM(B11,B14,B16,B18,B20,B22)</f>
        <v>964827.64</v>
      </c>
      <c r="C10" s="63">
        <f t="shared" ref="C10:D10" si="0">SUM(C11,C14,C16,C18,C20,C22)</f>
        <v>1241324.74</v>
      </c>
      <c r="D10" s="63">
        <f t="shared" si="0"/>
        <v>1258572</v>
      </c>
      <c r="E10" s="63">
        <f t="shared" ref="E10:F10" si="1">SUM(E11,E14,E16,E18,E20,E22)</f>
        <v>1293572</v>
      </c>
      <c r="F10" s="63">
        <f t="shared" si="1"/>
        <v>1293572</v>
      </c>
    </row>
    <row r="11" spans="1:6" x14ac:dyDescent="0.25">
      <c r="A11" s="24" t="s">
        <v>55</v>
      </c>
      <c r="B11" s="63">
        <f>SUM(B12,B13)</f>
        <v>323398.33</v>
      </c>
      <c r="C11" s="63">
        <f t="shared" ref="C11:D11" si="2">SUM(C12,C13)</f>
        <v>505728.74</v>
      </c>
      <c r="D11" s="63">
        <f t="shared" si="2"/>
        <v>565547</v>
      </c>
      <c r="E11" s="63">
        <f t="shared" ref="E11:F11" si="3">SUM(E12,E13)</f>
        <v>600547</v>
      </c>
      <c r="F11" s="63">
        <f t="shared" si="3"/>
        <v>600547</v>
      </c>
    </row>
    <row r="12" spans="1:6" x14ac:dyDescent="0.25">
      <c r="A12" s="17" t="s">
        <v>56</v>
      </c>
      <c r="B12" s="61">
        <v>323398.33</v>
      </c>
      <c r="C12" s="60">
        <v>505728.74</v>
      </c>
      <c r="D12" s="60">
        <v>565547</v>
      </c>
      <c r="E12" s="60">
        <v>600547</v>
      </c>
      <c r="F12" s="60">
        <v>600547</v>
      </c>
    </row>
    <row r="13" spans="1:6" ht="25.5" x14ac:dyDescent="0.25">
      <c r="A13" s="17" t="s">
        <v>100</v>
      </c>
      <c r="B13" s="61">
        <v>0</v>
      </c>
      <c r="C13" s="60"/>
      <c r="D13" s="60"/>
      <c r="E13" s="60"/>
      <c r="F13" s="60"/>
    </row>
    <row r="14" spans="1:6" x14ac:dyDescent="0.25">
      <c r="A14" s="26" t="s">
        <v>57</v>
      </c>
      <c r="B14" s="64">
        <f t="shared" ref="B14:C14" si="4">SUM(B15)</f>
        <v>31015.17</v>
      </c>
      <c r="C14" s="64">
        <f t="shared" si="4"/>
        <v>31030</v>
      </c>
      <c r="D14" s="64">
        <f>SUM(D15)</f>
        <v>30025</v>
      </c>
      <c r="E14" s="64">
        <f>SUM(E15)</f>
        <v>30025</v>
      </c>
      <c r="F14" s="64">
        <f>SUM(F15)</f>
        <v>30025</v>
      </c>
    </row>
    <row r="15" spans="1:6" x14ac:dyDescent="0.25">
      <c r="A15" s="12" t="s">
        <v>79</v>
      </c>
      <c r="B15" s="59">
        <v>31015.17</v>
      </c>
      <c r="C15" s="60">
        <v>31030</v>
      </c>
      <c r="D15" s="60">
        <v>30025</v>
      </c>
      <c r="E15" s="60">
        <v>30025</v>
      </c>
      <c r="F15" s="60">
        <v>30025</v>
      </c>
    </row>
    <row r="16" spans="1:6" ht="25.5" x14ac:dyDescent="0.25">
      <c r="A16" s="11" t="s">
        <v>53</v>
      </c>
      <c r="B16" s="64">
        <f t="shared" ref="B16:C16" si="5">SUM(B17)</f>
        <v>37275.949999999997</v>
      </c>
      <c r="C16" s="64">
        <f t="shared" si="5"/>
        <v>40066</v>
      </c>
      <c r="D16" s="64">
        <f>SUM(D17)</f>
        <v>44000</v>
      </c>
      <c r="E16" s="64">
        <f>SUM(E17)</f>
        <v>44000</v>
      </c>
      <c r="F16" s="64">
        <f>SUM(F17)</f>
        <v>44000</v>
      </c>
    </row>
    <row r="17" spans="1:6" ht="25.5" x14ac:dyDescent="0.25">
      <c r="A17" s="17" t="s">
        <v>54</v>
      </c>
      <c r="B17" s="59">
        <v>37275.949999999997</v>
      </c>
      <c r="C17" s="60">
        <v>40066</v>
      </c>
      <c r="D17" s="60">
        <v>44000</v>
      </c>
      <c r="E17" s="60">
        <v>44000</v>
      </c>
      <c r="F17" s="60">
        <v>44000</v>
      </c>
    </row>
    <row r="18" spans="1:6" x14ac:dyDescent="0.25">
      <c r="A18" s="39" t="s">
        <v>51</v>
      </c>
      <c r="B18" s="64">
        <f t="shared" ref="B18:C18" si="6">SUM(B19)</f>
        <v>543436.61</v>
      </c>
      <c r="C18" s="64">
        <f t="shared" si="6"/>
        <v>664000</v>
      </c>
      <c r="D18" s="64">
        <f>SUM(D19)</f>
        <v>619000</v>
      </c>
      <c r="E18" s="64">
        <f>SUM(E19)</f>
        <v>619000</v>
      </c>
      <c r="F18" s="64">
        <f>SUM(F19)</f>
        <v>619000</v>
      </c>
    </row>
    <row r="19" spans="1:6" x14ac:dyDescent="0.25">
      <c r="A19" s="13" t="s">
        <v>52</v>
      </c>
      <c r="B19" s="59">
        <v>543436.61</v>
      </c>
      <c r="C19" s="60">
        <v>664000</v>
      </c>
      <c r="D19" s="60">
        <v>619000</v>
      </c>
      <c r="E19" s="60">
        <v>619000</v>
      </c>
      <c r="F19" s="61">
        <v>619000</v>
      </c>
    </row>
    <row r="20" spans="1:6" x14ac:dyDescent="0.25">
      <c r="A20" s="26" t="s">
        <v>102</v>
      </c>
      <c r="B20" s="64">
        <f>SUM(B21)</f>
        <v>29701.58</v>
      </c>
      <c r="C20" s="64">
        <f t="shared" ref="C20:F20" si="7">SUM(C21)</f>
        <v>500</v>
      </c>
      <c r="D20" s="64">
        <f t="shared" si="7"/>
        <v>0</v>
      </c>
      <c r="E20" s="64">
        <f t="shared" si="7"/>
        <v>0</v>
      </c>
      <c r="F20" s="64">
        <f t="shared" si="7"/>
        <v>0</v>
      </c>
    </row>
    <row r="21" spans="1:6" x14ac:dyDescent="0.25">
      <c r="A21" s="13" t="s">
        <v>111</v>
      </c>
      <c r="B21" s="60">
        <v>29701.58</v>
      </c>
      <c r="C21" s="60">
        <v>500</v>
      </c>
      <c r="D21" s="60"/>
      <c r="E21" s="60"/>
      <c r="F21" s="61"/>
    </row>
    <row r="22" spans="1:6" ht="51" x14ac:dyDescent="0.25">
      <c r="A22" s="85" t="s">
        <v>113</v>
      </c>
      <c r="B22" s="64">
        <f>SUM(B23)</f>
        <v>0</v>
      </c>
      <c r="C22" s="64">
        <f t="shared" ref="C22:F22" si="8">SUM(C23)</f>
        <v>0</v>
      </c>
      <c r="D22" s="64">
        <f t="shared" si="8"/>
        <v>0</v>
      </c>
      <c r="E22" s="64">
        <f t="shared" si="8"/>
        <v>0</v>
      </c>
      <c r="F22" s="64">
        <f t="shared" si="8"/>
        <v>0</v>
      </c>
    </row>
    <row r="23" spans="1:6" ht="51" x14ac:dyDescent="0.25">
      <c r="A23" s="17" t="s">
        <v>112</v>
      </c>
      <c r="B23" s="60">
        <v>0</v>
      </c>
      <c r="C23" s="60"/>
      <c r="D23" s="60"/>
      <c r="E23" s="60"/>
      <c r="F23" s="61"/>
    </row>
    <row r="24" spans="1:6" x14ac:dyDescent="0.25">
      <c r="A24" s="86"/>
      <c r="B24" s="87"/>
      <c r="C24" s="87"/>
      <c r="D24" s="87"/>
      <c r="E24" s="87"/>
      <c r="F24" s="88"/>
    </row>
    <row r="25" spans="1:6" x14ac:dyDescent="0.25">
      <c r="A25" s="86"/>
      <c r="B25" s="87"/>
      <c r="C25" s="87"/>
      <c r="D25" s="87"/>
      <c r="E25" s="87"/>
      <c r="F25" s="88"/>
    </row>
    <row r="26" spans="1:6" x14ac:dyDescent="0.25">
      <c r="A26" s="86"/>
      <c r="B26" s="87"/>
      <c r="C26" s="87"/>
      <c r="D26" s="87"/>
      <c r="E26" s="87"/>
      <c r="F26" s="88"/>
    </row>
    <row r="29" spans="1:6" ht="15.75" customHeight="1" x14ac:dyDescent="0.25">
      <c r="A29" s="91" t="s">
        <v>49</v>
      </c>
      <c r="B29" s="91"/>
      <c r="C29" s="91"/>
      <c r="D29" s="91"/>
      <c r="E29" s="91"/>
      <c r="F29" s="91"/>
    </row>
    <row r="30" spans="1:6" ht="18" x14ac:dyDescent="0.25">
      <c r="A30" s="4"/>
      <c r="B30" s="4"/>
      <c r="C30" s="4"/>
      <c r="D30" s="4"/>
      <c r="E30" s="5"/>
      <c r="F30" s="5"/>
    </row>
    <row r="31" spans="1:6" ht="25.5" x14ac:dyDescent="0.25">
      <c r="A31" s="20" t="s">
        <v>50</v>
      </c>
      <c r="B31" s="19" t="s">
        <v>125</v>
      </c>
      <c r="C31" s="20" t="s">
        <v>121</v>
      </c>
      <c r="D31" s="20" t="s">
        <v>126</v>
      </c>
      <c r="E31" s="20" t="s">
        <v>37</v>
      </c>
      <c r="F31" s="20" t="s">
        <v>127</v>
      </c>
    </row>
    <row r="32" spans="1:6" x14ac:dyDescent="0.25">
      <c r="A32" s="39" t="s">
        <v>1</v>
      </c>
      <c r="B32" s="63">
        <f>SUM(B33,B36,B38,B41,B44,B47)</f>
        <v>964299.67999999993</v>
      </c>
      <c r="C32" s="63">
        <f t="shared" ref="C32:D32" si="9">SUM(C33,C36,C38,C41,C44,C47)</f>
        <v>1176209.8600000001</v>
      </c>
      <c r="D32" s="63">
        <f t="shared" si="9"/>
        <v>1259572</v>
      </c>
      <c r="E32" s="63">
        <f t="shared" ref="E32:F32" si="10">SUM(E33,E36,E38,E41,E44,E47)</f>
        <v>1293572</v>
      </c>
      <c r="F32" s="63">
        <f t="shared" si="10"/>
        <v>1293572</v>
      </c>
    </row>
    <row r="33" spans="1:6" ht="15.75" customHeight="1" x14ac:dyDescent="0.25">
      <c r="A33" s="24" t="s">
        <v>55</v>
      </c>
      <c r="B33" s="63">
        <f>SUM(B34,B35)</f>
        <v>295598.33</v>
      </c>
      <c r="C33" s="63">
        <f t="shared" ref="C33:D33" si="11">SUM(C34,C35)</f>
        <v>505728.74</v>
      </c>
      <c r="D33" s="63">
        <f t="shared" si="11"/>
        <v>565547</v>
      </c>
      <c r="E33" s="63">
        <f t="shared" ref="E33:F33" si="12">SUM(E34,E35)</f>
        <v>600547</v>
      </c>
      <c r="F33" s="63">
        <f t="shared" si="12"/>
        <v>600547</v>
      </c>
    </row>
    <row r="34" spans="1:6" x14ac:dyDescent="0.25">
      <c r="A34" s="13" t="s">
        <v>56</v>
      </c>
      <c r="B34" s="60">
        <v>295598.33</v>
      </c>
      <c r="C34" s="60">
        <v>505728.74</v>
      </c>
      <c r="D34" s="60">
        <v>565547</v>
      </c>
      <c r="E34" s="60">
        <v>600547</v>
      </c>
      <c r="F34" s="60">
        <v>600547</v>
      </c>
    </row>
    <row r="35" spans="1:6" ht="25.5" x14ac:dyDescent="0.25">
      <c r="A35" s="82" t="s">
        <v>100</v>
      </c>
      <c r="B35" s="60">
        <v>0</v>
      </c>
      <c r="C35" s="60"/>
      <c r="D35" s="60">
        <v>0</v>
      </c>
      <c r="E35" s="60">
        <v>0</v>
      </c>
      <c r="F35" s="60">
        <v>0</v>
      </c>
    </row>
    <row r="36" spans="1:6" x14ac:dyDescent="0.25">
      <c r="A36" s="26" t="s">
        <v>57</v>
      </c>
      <c r="B36" s="64">
        <f t="shared" ref="B36" si="13">SUM(B37)</f>
        <v>31015.17</v>
      </c>
      <c r="C36" s="64">
        <f t="shared" ref="C36" si="14">SUM(C37)</f>
        <v>31030</v>
      </c>
      <c r="D36" s="64">
        <f>SUM(D37)</f>
        <v>30025</v>
      </c>
      <c r="E36" s="64">
        <f>SUM(E37)</f>
        <v>30025</v>
      </c>
      <c r="F36" s="64">
        <f>SUM(F37)</f>
        <v>30025</v>
      </c>
    </row>
    <row r="37" spans="1:6" x14ac:dyDescent="0.25">
      <c r="A37" s="12" t="s">
        <v>79</v>
      </c>
      <c r="B37" s="59">
        <v>31015.17</v>
      </c>
      <c r="C37" s="60">
        <v>31030</v>
      </c>
      <c r="D37" s="60">
        <v>30025</v>
      </c>
      <c r="E37" s="60">
        <v>30025</v>
      </c>
      <c r="F37" s="60">
        <v>30025</v>
      </c>
    </row>
    <row r="38" spans="1:6" ht="25.5" x14ac:dyDescent="0.25">
      <c r="A38" s="11" t="s">
        <v>53</v>
      </c>
      <c r="B38" s="64">
        <f>SUM(B39,B40)</f>
        <v>39794.549999999996</v>
      </c>
      <c r="C38" s="64">
        <f t="shared" ref="C38:D38" si="15">SUM(C39,C40)</f>
        <v>40066</v>
      </c>
      <c r="D38" s="64">
        <f t="shared" si="15"/>
        <v>44000</v>
      </c>
      <c r="E38" s="64">
        <f t="shared" ref="E38:F38" si="16">SUM(E39,E40)</f>
        <v>44000</v>
      </c>
      <c r="F38" s="64">
        <f t="shared" si="16"/>
        <v>44000</v>
      </c>
    </row>
    <row r="39" spans="1:6" ht="25.5" x14ac:dyDescent="0.25">
      <c r="A39" s="17" t="s">
        <v>54</v>
      </c>
      <c r="B39" s="59">
        <v>37275.949999999997</v>
      </c>
      <c r="C39" s="60">
        <v>40066</v>
      </c>
      <c r="D39" s="60">
        <v>44000</v>
      </c>
      <c r="E39" s="60">
        <v>44000</v>
      </c>
      <c r="F39" s="60">
        <v>44000</v>
      </c>
    </row>
    <row r="40" spans="1:6" ht="25.5" x14ac:dyDescent="0.25">
      <c r="A40" s="17" t="s">
        <v>114</v>
      </c>
      <c r="B40" s="59">
        <v>2518.6</v>
      </c>
      <c r="C40" s="60">
        <v>0</v>
      </c>
      <c r="D40" s="60"/>
      <c r="E40" s="60"/>
      <c r="F40" s="60"/>
    </row>
    <row r="41" spans="1:6" x14ac:dyDescent="0.25">
      <c r="A41" s="39" t="s">
        <v>51</v>
      </c>
      <c r="B41" s="64">
        <f>SUM(B42,B43)</f>
        <v>566006.65</v>
      </c>
      <c r="C41" s="64">
        <f t="shared" ref="C41:D41" si="17">SUM(C42,C43)</f>
        <v>598594.32000000007</v>
      </c>
      <c r="D41" s="64">
        <f t="shared" si="17"/>
        <v>620000</v>
      </c>
      <c r="E41" s="64">
        <f t="shared" ref="E41:F41" si="18">SUM(E42,E43)</f>
        <v>619000</v>
      </c>
      <c r="F41" s="64">
        <f t="shared" si="18"/>
        <v>619000</v>
      </c>
    </row>
    <row r="42" spans="1:6" x14ac:dyDescent="0.25">
      <c r="A42" s="13" t="s">
        <v>52</v>
      </c>
      <c r="B42" s="59">
        <v>565081.65</v>
      </c>
      <c r="C42" s="60">
        <v>597570.26</v>
      </c>
      <c r="D42" s="60">
        <v>619000</v>
      </c>
      <c r="E42" s="60">
        <v>619000</v>
      </c>
      <c r="F42" s="61">
        <v>619000</v>
      </c>
    </row>
    <row r="43" spans="1:6" ht="25.5" x14ac:dyDescent="0.25">
      <c r="A43" s="17" t="s">
        <v>101</v>
      </c>
      <c r="B43" s="59">
        <v>925</v>
      </c>
      <c r="C43" s="60">
        <v>1024.06</v>
      </c>
      <c r="D43" s="60">
        <v>1000</v>
      </c>
      <c r="E43" s="60">
        <v>0</v>
      </c>
      <c r="F43" s="61">
        <v>0</v>
      </c>
    </row>
    <row r="44" spans="1:6" x14ac:dyDescent="0.25">
      <c r="A44" s="26" t="s">
        <v>102</v>
      </c>
      <c r="B44" s="69">
        <f>SUM(B45,B46)</f>
        <v>31884.98</v>
      </c>
      <c r="C44" s="69">
        <f t="shared" ref="C44:D44" si="19">SUM(C45,C46)</f>
        <v>790.8</v>
      </c>
      <c r="D44" s="69">
        <f t="shared" si="19"/>
        <v>0</v>
      </c>
      <c r="E44" s="69">
        <f t="shared" ref="E44:F44" si="20">SUM(E45,E46)</f>
        <v>0</v>
      </c>
      <c r="F44" s="69">
        <f t="shared" si="20"/>
        <v>0</v>
      </c>
    </row>
    <row r="45" spans="1:6" x14ac:dyDescent="0.25">
      <c r="A45" s="12" t="s">
        <v>103</v>
      </c>
      <c r="B45" s="68">
        <v>29410.78</v>
      </c>
      <c r="C45" s="68">
        <v>500</v>
      </c>
      <c r="D45" s="68"/>
      <c r="E45" s="68"/>
      <c r="F45" s="68"/>
    </row>
    <row r="46" spans="1:6" ht="25.5" x14ac:dyDescent="0.25">
      <c r="A46" s="62" t="s">
        <v>115</v>
      </c>
      <c r="B46" s="68">
        <v>2474.1999999999998</v>
      </c>
      <c r="C46" s="68">
        <v>290.8</v>
      </c>
      <c r="D46" s="68"/>
      <c r="E46" s="68"/>
      <c r="F46" s="68"/>
    </row>
    <row r="47" spans="1:6" ht="60" x14ac:dyDescent="0.25">
      <c r="A47" s="83" t="s">
        <v>104</v>
      </c>
      <c r="B47" s="69">
        <f>SUM(B48)</f>
        <v>0</v>
      </c>
      <c r="C47" s="69">
        <f t="shared" ref="C47" si="21">SUM(C48)</f>
        <v>0</v>
      </c>
      <c r="D47" s="69">
        <f t="shared" ref="D47:F47" si="22">SUM(D48)</f>
        <v>0</v>
      </c>
      <c r="E47" s="69">
        <f t="shared" si="22"/>
        <v>0</v>
      </c>
      <c r="F47" s="69">
        <f t="shared" si="22"/>
        <v>0</v>
      </c>
    </row>
    <row r="48" spans="1:6" ht="60" x14ac:dyDescent="0.25">
      <c r="A48" s="84" t="s">
        <v>105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</row>
  </sheetData>
  <mergeCells count="5">
    <mergeCell ref="A1:F1"/>
    <mergeCell ref="A3:F3"/>
    <mergeCell ref="A5:F5"/>
    <mergeCell ref="A7:F7"/>
    <mergeCell ref="A29:F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8"/>
  <sheetViews>
    <sheetView workbookViewId="0">
      <selection activeCell="J23" sqref="J2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1" t="s">
        <v>124</v>
      </c>
      <c r="B1" s="91"/>
      <c r="C1" s="91"/>
      <c r="D1" s="91"/>
      <c r="E1" s="91"/>
      <c r="F1" s="9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1" t="s">
        <v>24</v>
      </c>
      <c r="B3" s="91"/>
      <c r="C3" s="91"/>
      <c r="D3" s="91"/>
      <c r="E3" s="92"/>
      <c r="F3" s="9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1" t="s">
        <v>4</v>
      </c>
      <c r="B5" s="93"/>
      <c r="C5" s="93"/>
      <c r="D5" s="93"/>
      <c r="E5" s="93"/>
      <c r="F5" s="9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1" t="s">
        <v>14</v>
      </c>
      <c r="B7" s="111"/>
      <c r="C7" s="111"/>
      <c r="D7" s="111"/>
      <c r="E7" s="111"/>
      <c r="F7" s="11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50</v>
      </c>
      <c r="B9" s="19" t="s">
        <v>125</v>
      </c>
      <c r="C9" s="20" t="s">
        <v>121</v>
      </c>
      <c r="D9" s="20" t="s">
        <v>126</v>
      </c>
      <c r="E9" s="20" t="s">
        <v>37</v>
      </c>
      <c r="F9" s="20" t="s">
        <v>127</v>
      </c>
    </row>
    <row r="10" spans="1:6" ht="15.75" customHeight="1" x14ac:dyDescent="0.25">
      <c r="A10" s="11" t="s">
        <v>15</v>
      </c>
      <c r="B10" s="64">
        <f t="shared" ref="B10:C10" si="0">SUM(B11,B14,B16)</f>
        <v>964299.68</v>
      </c>
      <c r="C10" s="64">
        <f t="shared" si="0"/>
        <v>1176209.8600000001</v>
      </c>
      <c r="D10" s="64">
        <f>SUM(D11,D14,D16)</f>
        <v>1259572</v>
      </c>
      <c r="E10" s="64">
        <f t="shared" ref="E10:F10" si="1">SUM(E11,E14,E16)</f>
        <v>1293572</v>
      </c>
      <c r="F10" s="64">
        <f t="shared" si="1"/>
        <v>1293572</v>
      </c>
    </row>
    <row r="11" spans="1:6" ht="15.75" customHeight="1" x14ac:dyDescent="0.25">
      <c r="A11" s="11" t="s">
        <v>16</v>
      </c>
      <c r="B11" s="64">
        <f t="shared" ref="B11:C11" si="2">SUM(B12:B13)</f>
        <v>0</v>
      </c>
      <c r="C11" s="64">
        <f t="shared" si="2"/>
        <v>0</v>
      </c>
      <c r="D11" s="64">
        <f>SUM(D12:D13)</f>
        <v>0</v>
      </c>
      <c r="E11" s="64">
        <f t="shared" ref="E11:F11" si="3">SUM(E12:E13)</f>
        <v>0</v>
      </c>
      <c r="F11" s="64">
        <f t="shared" si="3"/>
        <v>0</v>
      </c>
    </row>
    <row r="12" spans="1:6" ht="25.5" x14ac:dyDescent="0.25">
      <c r="A12" s="17" t="s">
        <v>17</v>
      </c>
      <c r="B12" s="59"/>
      <c r="C12" s="60"/>
      <c r="D12" s="60">
        <v>0</v>
      </c>
      <c r="E12" s="60"/>
      <c r="F12" s="60"/>
    </row>
    <row r="13" spans="1:6" x14ac:dyDescent="0.25">
      <c r="A13" s="16" t="s">
        <v>18</v>
      </c>
      <c r="B13" s="59"/>
      <c r="C13" s="60"/>
      <c r="D13" s="60">
        <v>0</v>
      </c>
      <c r="E13" s="60"/>
      <c r="F13" s="60"/>
    </row>
    <row r="14" spans="1:6" x14ac:dyDescent="0.25">
      <c r="A14" s="11" t="s">
        <v>19</v>
      </c>
      <c r="B14" s="64">
        <f t="shared" ref="B14:C14" si="4">SUM(B15)</f>
        <v>0</v>
      </c>
      <c r="C14" s="64">
        <f t="shared" si="4"/>
        <v>0</v>
      </c>
      <c r="D14" s="64">
        <f>SUM(D15)</f>
        <v>0</v>
      </c>
      <c r="E14" s="64">
        <f t="shared" ref="E14:F14" si="5">SUM(E15)</f>
        <v>0</v>
      </c>
      <c r="F14" s="64">
        <f t="shared" si="5"/>
        <v>0</v>
      </c>
    </row>
    <row r="15" spans="1:6" ht="25.5" x14ac:dyDescent="0.25">
      <c r="A15" s="18" t="s">
        <v>20</v>
      </c>
      <c r="B15" s="59"/>
      <c r="C15" s="60"/>
      <c r="D15" s="60">
        <v>0</v>
      </c>
      <c r="E15" s="60"/>
      <c r="F15" s="61"/>
    </row>
    <row r="16" spans="1:6" x14ac:dyDescent="0.25">
      <c r="A16" s="65" t="s">
        <v>80</v>
      </c>
      <c r="B16" s="69">
        <f t="shared" ref="B16:C16" si="6">SUM(B17:B18)</f>
        <v>964299.68</v>
      </c>
      <c r="C16" s="69">
        <f t="shared" si="6"/>
        <v>1176209.8600000001</v>
      </c>
      <c r="D16" s="69">
        <f>SUM(D17:D18)</f>
        <v>1259572</v>
      </c>
      <c r="E16" s="69">
        <f t="shared" ref="E16:F16" si="7">SUM(E17:E18)</f>
        <v>1293572</v>
      </c>
      <c r="F16" s="69">
        <f t="shared" si="7"/>
        <v>1293572</v>
      </c>
    </row>
    <row r="17" spans="1:6" x14ac:dyDescent="0.25">
      <c r="A17" s="66" t="s">
        <v>81</v>
      </c>
      <c r="B17" s="68">
        <v>951499.68</v>
      </c>
      <c r="C17" s="68">
        <v>1131209.8600000001</v>
      </c>
      <c r="D17" s="68">
        <v>1259572</v>
      </c>
      <c r="E17" s="68">
        <v>1293572</v>
      </c>
      <c r="F17" s="68">
        <v>1293572</v>
      </c>
    </row>
    <row r="18" spans="1:6" ht="30" x14ac:dyDescent="0.25">
      <c r="A18" s="67" t="s">
        <v>82</v>
      </c>
      <c r="B18" s="68">
        <v>12800</v>
      </c>
      <c r="C18" s="68">
        <v>45000</v>
      </c>
      <c r="D18" s="68">
        <v>0</v>
      </c>
      <c r="E18" s="68">
        <v>0</v>
      </c>
      <c r="F18" s="68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1" t="s">
        <v>24</v>
      </c>
      <c r="B3" s="91"/>
      <c r="C3" s="91"/>
      <c r="D3" s="91"/>
      <c r="E3" s="91"/>
      <c r="F3" s="91"/>
      <c r="G3" s="91"/>
      <c r="H3" s="9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1" t="s">
        <v>59</v>
      </c>
      <c r="B5" s="91"/>
      <c r="C5" s="91"/>
      <c r="D5" s="91"/>
      <c r="E5" s="91"/>
      <c r="F5" s="91"/>
      <c r="G5" s="91"/>
      <c r="H5" s="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36</v>
      </c>
      <c r="D7" s="19" t="s">
        <v>125</v>
      </c>
      <c r="E7" s="20" t="s">
        <v>121</v>
      </c>
      <c r="F7" s="20" t="s">
        <v>126</v>
      </c>
      <c r="G7" s="20" t="s">
        <v>37</v>
      </c>
      <c r="H7" s="20" t="s">
        <v>127</v>
      </c>
    </row>
    <row r="8" spans="1:8" x14ac:dyDescent="0.25">
      <c r="A8" s="37"/>
      <c r="B8" s="38"/>
      <c r="C8" s="36" t="s">
        <v>61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40"/>
      <c r="D11" s="8"/>
      <c r="E11" s="9"/>
      <c r="F11" s="9"/>
      <c r="G11" s="9"/>
      <c r="H11" s="9"/>
    </row>
    <row r="12" spans="1:8" x14ac:dyDescent="0.25">
      <c r="A12" s="11"/>
      <c r="B12" s="15"/>
      <c r="C12" s="36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K25" sqref="K2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1" t="s">
        <v>124</v>
      </c>
      <c r="B1" s="91"/>
      <c r="C1" s="91"/>
      <c r="D1" s="91"/>
      <c r="E1" s="91"/>
      <c r="F1" s="9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1" t="s">
        <v>24</v>
      </c>
      <c r="B3" s="91"/>
      <c r="C3" s="91"/>
      <c r="D3" s="91"/>
      <c r="E3" s="91"/>
      <c r="F3" s="9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1" t="s">
        <v>60</v>
      </c>
      <c r="B5" s="91"/>
      <c r="C5" s="91"/>
      <c r="D5" s="91"/>
      <c r="E5" s="91"/>
      <c r="F5" s="91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50</v>
      </c>
      <c r="B7" s="19" t="s">
        <v>125</v>
      </c>
      <c r="C7" s="20" t="s">
        <v>121</v>
      </c>
      <c r="D7" s="20" t="s">
        <v>126</v>
      </c>
      <c r="E7" s="20" t="s">
        <v>37</v>
      </c>
      <c r="F7" s="20" t="s">
        <v>127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7" t="s">
        <v>63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4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4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0"/>
  <sheetViews>
    <sheetView tabSelected="1" topLeftCell="A25" workbookViewId="0">
      <selection activeCell="K11" sqref="K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1" t="s">
        <v>124</v>
      </c>
      <c r="B1" s="91"/>
      <c r="C1" s="91"/>
      <c r="D1" s="91"/>
      <c r="E1" s="91"/>
      <c r="F1" s="91"/>
      <c r="G1" s="91"/>
      <c r="H1" s="91"/>
      <c r="I1" s="9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1" t="s">
        <v>23</v>
      </c>
      <c r="B3" s="93"/>
      <c r="C3" s="93"/>
      <c r="D3" s="93"/>
      <c r="E3" s="93"/>
      <c r="F3" s="93"/>
      <c r="G3" s="93"/>
      <c r="H3" s="93"/>
      <c r="I3" s="9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7" t="s">
        <v>25</v>
      </c>
      <c r="B5" s="128"/>
      <c r="C5" s="129"/>
      <c r="D5" s="19" t="s">
        <v>26</v>
      </c>
      <c r="E5" s="19" t="s">
        <v>125</v>
      </c>
      <c r="F5" s="20" t="s">
        <v>121</v>
      </c>
      <c r="G5" s="20" t="s">
        <v>126</v>
      </c>
      <c r="H5" s="20" t="s">
        <v>37</v>
      </c>
      <c r="I5" s="20" t="s">
        <v>127</v>
      </c>
    </row>
    <row r="6" spans="1:9" ht="50.25" customHeight="1" x14ac:dyDescent="0.25">
      <c r="A6" s="115" t="s">
        <v>128</v>
      </c>
      <c r="B6" s="116"/>
      <c r="C6" s="117"/>
      <c r="D6" s="28" t="s">
        <v>129</v>
      </c>
      <c r="E6" s="64">
        <f t="shared" ref="E6:F6" si="0">SUM(E7)</f>
        <v>938354.69</v>
      </c>
      <c r="F6" s="64">
        <f t="shared" si="0"/>
        <v>1118063.8600000001</v>
      </c>
      <c r="G6" s="64">
        <f>SUM(G7)</f>
        <v>1259572</v>
      </c>
      <c r="H6" s="64">
        <f>SUM(H7)</f>
        <v>1293572</v>
      </c>
      <c r="I6" s="64">
        <f>SUM(I7)</f>
        <v>1293572</v>
      </c>
    </row>
    <row r="7" spans="1:9" ht="56.25" customHeight="1" x14ac:dyDescent="0.25">
      <c r="A7" s="115" t="s">
        <v>130</v>
      </c>
      <c r="B7" s="116"/>
      <c r="C7" s="117"/>
      <c r="D7" s="28" t="s">
        <v>131</v>
      </c>
      <c r="E7" s="64">
        <f>SUM(E8,E14,E21,E27,E30,E35,E41,E46,E51)</f>
        <v>938354.69</v>
      </c>
      <c r="F7" s="64">
        <f t="shared" ref="F7:G7" si="1">SUM(F8,F14,F21,F27,F30,F35,F41,F46,F51)</f>
        <v>1118063.8600000001</v>
      </c>
      <c r="G7" s="64">
        <f t="shared" si="1"/>
        <v>1259572</v>
      </c>
      <c r="H7" s="64">
        <f t="shared" ref="H7:I7" si="2">SUM(H8,H14,H21,H27,H30,H35,H41,H46,H51)</f>
        <v>1293572</v>
      </c>
      <c r="I7" s="64">
        <f t="shared" si="2"/>
        <v>1293572</v>
      </c>
    </row>
    <row r="8" spans="1:9" x14ac:dyDescent="0.25">
      <c r="A8" s="124" t="s">
        <v>84</v>
      </c>
      <c r="B8" s="125"/>
      <c r="C8" s="126"/>
      <c r="D8" s="35" t="s">
        <v>88</v>
      </c>
      <c r="E8" s="60">
        <f>SUM(E9,E12)</f>
        <v>282453.33999999997</v>
      </c>
      <c r="F8" s="60">
        <f>SUM(F9,F12)</f>
        <v>492582.74</v>
      </c>
      <c r="G8" s="60">
        <f t="shared" ref="G8" si="3">SUM(G9,G12)</f>
        <v>565547</v>
      </c>
      <c r="H8" s="60">
        <f t="shared" ref="H8:I8" si="4">SUM(H9,H12)</f>
        <v>600547</v>
      </c>
      <c r="I8" s="60">
        <f t="shared" si="4"/>
        <v>600547</v>
      </c>
    </row>
    <row r="9" spans="1:9" x14ac:dyDescent="0.25">
      <c r="A9" s="112">
        <v>3</v>
      </c>
      <c r="B9" s="113"/>
      <c r="C9" s="114"/>
      <c r="D9" s="27" t="s">
        <v>10</v>
      </c>
      <c r="E9" s="60">
        <f t="shared" ref="E9:F9" si="5">SUM(E10:E11)</f>
        <v>258343.72999999998</v>
      </c>
      <c r="F9" s="60">
        <f t="shared" si="5"/>
        <v>492582.74</v>
      </c>
      <c r="G9" s="60">
        <f>SUM(G10:G11)</f>
        <v>565547</v>
      </c>
      <c r="H9" s="60">
        <f>SUM(H10:H11)</f>
        <v>600547</v>
      </c>
      <c r="I9" s="60">
        <f>SUM(I10:I11)</f>
        <v>600547</v>
      </c>
    </row>
    <row r="10" spans="1:9" x14ac:dyDescent="0.25">
      <c r="A10" s="121">
        <v>31</v>
      </c>
      <c r="B10" s="122"/>
      <c r="C10" s="123"/>
      <c r="D10" s="27" t="s">
        <v>11</v>
      </c>
      <c r="E10" s="59">
        <v>140587</v>
      </c>
      <c r="F10" s="60">
        <v>386353</v>
      </c>
      <c r="G10" s="60">
        <v>510000</v>
      </c>
      <c r="H10" s="60">
        <v>545000</v>
      </c>
      <c r="I10" s="61">
        <v>545000</v>
      </c>
    </row>
    <row r="11" spans="1:9" x14ac:dyDescent="0.25">
      <c r="A11" s="121">
        <v>32</v>
      </c>
      <c r="B11" s="122"/>
      <c r="C11" s="123"/>
      <c r="D11" s="27" t="s">
        <v>27</v>
      </c>
      <c r="E11" s="59">
        <v>117756.73</v>
      </c>
      <c r="F11" s="60">
        <v>106229.74</v>
      </c>
      <c r="G11" s="60">
        <v>55547</v>
      </c>
      <c r="H11" s="60">
        <v>55547</v>
      </c>
      <c r="I11" s="61">
        <v>55547</v>
      </c>
    </row>
    <row r="12" spans="1:9" ht="25.5" x14ac:dyDescent="0.25">
      <c r="A12" s="56">
        <v>4</v>
      </c>
      <c r="B12" s="57"/>
      <c r="C12" s="58"/>
      <c r="D12" s="27" t="s">
        <v>12</v>
      </c>
      <c r="E12" s="59">
        <f>SUM(E13)</f>
        <v>24109.61</v>
      </c>
      <c r="F12" s="59">
        <f t="shared" ref="F12:I12" si="6">SUM(F13)</f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</row>
    <row r="13" spans="1:9" ht="25.5" x14ac:dyDescent="0.25">
      <c r="A13" s="56">
        <v>42</v>
      </c>
      <c r="B13" s="57"/>
      <c r="C13" s="58"/>
      <c r="D13" s="27" t="s">
        <v>35</v>
      </c>
      <c r="E13" s="59">
        <v>24109.61</v>
      </c>
      <c r="F13" s="60">
        <v>0</v>
      </c>
      <c r="G13" s="60">
        <v>0</v>
      </c>
      <c r="H13" s="60">
        <v>0</v>
      </c>
      <c r="I13" s="61">
        <v>0</v>
      </c>
    </row>
    <row r="14" spans="1:9" x14ac:dyDescent="0.25">
      <c r="A14" s="124" t="s">
        <v>85</v>
      </c>
      <c r="B14" s="125"/>
      <c r="C14" s="126"/>
      <c r="D14" s="35" t="s">
        <v>89</v>
      </c>
      <c r="E14" s="60">
        <f>SUM(E15,E19)</f>
        <v>31015.17</v>
      </c>
      <c r="F14" s="60">
        <f t="shared" ref="F14:G14" si="7">SUM(F15,F19)</f>
        <v>31030</v>
      </c>
      <c r="G14" s="60">
        <f t="shared" si="7"/>
        <v>30025</v>
      </c>
      <c r="H14" s="60">
        <f t="shared" ref="H14:I14" si="8">SUM(H15,H19)</f>
        <v>30025</v>
      </c>
      <c r="I14" s="60">
        <f t="shared" si="8"/>
        <v>30025</v>
      </c>
    </row>
    <row r="15" spans="1:9" x14ac:dyDescent="0.25">
      <c r="A15" s="112">
        <v>3</v>
      </c>
      <c r="B15" s="113"/>
      <c r="C15" s="114"/>
      <c r="D15" s="27" t="s">
        <v>10</v>
      </c>
      <c r="E15" s="60">
        <f>SUM(E16:E18)</f>
        <v>31015.17</v>
      </c>
      <c r="F15" s="60">
        <f t="shared" ref="F15:G15" si="9">SUM(F16:F18)</f>
        <v>31030</v>
      </c>
      <c r="G15" s="60">
        <f t="shared" si="9"/>
        <v>28025</v>
      </c>
      <c r="H15" s="60">
        <f t="shared" ref="H15:I15" si="10">SUM(H16:H18)</f>
        <v>28025</v>
      </c>
      <c r="I15" s="60">
        <f t="shared" si="10"/>
        <v>28025</v>
      </c>
    </row>
    <row r="16" spans="1:9" x14ac:dyDescent="0.25">
      <c r="A16" s="121">
        <v>31</v>
      </c>
      <c r="B16" s="122"/>
      <c r="C16" s="123"/>
      <c r="D16" s="27" t="s">
        <v>11</v>
      </c>
      <c r="E16" s="59">
        <v>5933</v>
      </c>
      <c r="F16" s="60">
        <v>9230</v>
      </c>
      <c r="G16" s="60">
        <v>0</v>
      </c>
      <c r="H16" s="60">
        <v>0</v>
      </c>
      <c r="I16" s="61">
        <v>0</v>
      </c>
    </row>
    <row r="17" spans="1:9" ht="15" customHeight="1" x14ac:dyDescent="0.25">
      <c r="A17" s="121">
        <v>32</v>
      </c>
      <c r="B17" s="122"/>
      <c r="C17" s="123"/>
      <c r="D17" s="27" t="s">
        <v>27</v>
      </c>
      <c r="E17" s="59">
        <v>25082.17</v>
      </c>
      <c r="F17" s="60">
        <v>21800</v>
      </c>
      <c r="G17" s="60">
        <v>28025</v>
      </c>
      <c r="H17" s="60">
        <v>28025</v>
      </c>
      <c r="I17" s="61">
        <v>28025</v>
      </c>
    </row>
    <row r="18" spans="1:9" ht="15" customHeight="1" x14ac:dyDescent="0.25">
      <c r="A18" s="56">
        <v>34</v>
      </c>
      <c r="B18" s="57"/>
      <c r="C18" s="58"/>
      <c r="D18" s="27" t="s">
        <v>77</v>
      </c>
      <c r="E18" s="59">
        <v>0</v>
      </c>
      <c r="F18" s="60">
        <v>0</v>
      </c>
      <c r="G18" s="60">
        <v>0</v>
      </c>
      <c r="H18" s="60">
        <v>0</v>
      </c>
      <c r="I18" s="61">
        <v>0</v>
      </c>
    </row>
    <row r="19" spans="1:9" ht="23.25" customHeight="1" x14ac:dyDescent="0.25">
      <c r="A19" s="56">
        <v>4</v>
      </c>
      <c r="B19" s="57"/>
      <c r="C19" s="58"/>
      <c r="D19" s="27" t="s">
        <v>12</v>
      </c>
      <c r="E19" s="59">
        <f>SUM(E20)</f>
        <v>0</v>
      </c>
      <c r="F19" s="59">
        <f t="shared" ref="F19:I19" si="11">SUM(F20)</f>
        <v>0</v>
      </c>
      <c r="G19" s="59">
        <f t="shared" si="11"/>
        <v>2000</v>
      </c>
      <c r="H19" s="59">
        <f t="shared" si="11"/>
        <v>2000</v>
      </c>
      <c r="I19" s="59">
        <f t="shared" si="11"/>
        <v>2000</v>
      </c>
    </row>
    <row r="20" spans="1:9" ht="25.5" customHeight="1" x14ac:dyDescent="0.25">
      <c r="A20" s="56">
        <v>42</v>
      </c>
      <c r="B20" s="57"/>
      <c r="C20" s="58"/>
      <c r="D20" s="27" t="s">
        <v>35</v>
      </c>
      <c r="E20" s="59">
        <v>0</v>
      </c>
      <c r="F20" s="60"/>
      <c r="G20" s="60">
        <v>2000</v>
      </c>
      <c r="H20" s="60">
        <v>2000</v>
      </c>
      <c r="I20" s="61">
        <v>2000</v>
      </c>
    </row>
    <row r="21" spans="1:9" ht="15" customHeight="1" x14ac:dyDescent="0.25">
      <c r="A21" s="124" t="s">
        <v>86</v>
      </c>
      <c r="B21" s="125"/>
      <c r="C21" s="126"/>
      <c r="D21" s="35" t="s">
        <v>90</v>
      </c>
      <c r="E21" s="60">
        <f t="shared" ref="E21:F21" si="12">SUM(E22)</f>
        <v>37275.949999999997</v>
      </c>
      <c r="F21" s="60">
        <f t="shared" si="12"/>
        <v>40066</v>
      </c>
      <c r="G21" s="60">
        <f>SUM(G22)</f>
        <v>44000</v>
      </c>
      <c r="H21" s="60">
        <f>SUM(H22)</f>
        <v>44000</v>
      </c>
      <c r="I21" s="60">
        <f>SUM(I22)</f>
        <v>44000</v>
      </c>
    </row>
    <row r="22" spans="1:9" ht="15" customHeight="1" x14ac:dyDescent="0.25">
      <c r="A22" s="112">
        <v>3</v>
      </c>
      <c r="B22" s="113"/>
      <c r="C22" s="114"/>
      <c r="D22" s="27" t="s">
        <v>10</v>
      </c>
      <c r="E22" s="60">
        <f t="shared" ref="E22:F22" si="13">SUM(E23:E26)</f>
        <v>37275.949999999997</v>
      </c>
      <c r="F22" s="60">
        <f t="shared" si="13"/>
        <v>40066</v>
      </c>
      <c r="G22" s="60">
        <f>SUM(G23:G26)</f>
        <v>44000</v>
      </c>
      <c r="H22" s="60">
        <f>SUM(H23:H26)</f>
        <v>44000</v>
      </c>
      <c r="I22" s="60">
        <f>SUM(I23:I26)</f>
        <v>44000</v>
      </c>
    </row>
    <row r="23" spans="1:9" ht="15" customHeight="1" x14ac:dyDescent="0.25">
      <c r="A23" s="121">
        <v>31</v>
      </c>
      <c r="B23" s="122"/>
      <c r="C23" s="123"/>
      <c r="D23" s="27" t="s">
        <v>11</v>
      </c>
      <c r="E23" s="59">
        <v>5456.97</v>
      </c>
      <c r="F23" s="60">
        <v>5000</v>
      </c>
      <c r="G23" s="60">
        <v>13400</v>
      </c>
      <c r="H23" s="60">
        <v>13400</v>
      </c>
      <c r="I23" s="61">
        <v>13400</v>
      </c>
    </row>
    <row r="24" spans="1:9" ht="15" customHeight="1" x14ac:dyDescent="0.25">
      <c r="A24" s="121">
        <v>32</v>
      </c>
      <c r="B24" s="122"/>
      <c r="C24" s="123"/>
      <c r="D24" s="27" t="s">
        <v>27</v>
      </c>
      <c r="E24" s="59">
        <v>12289.8</v>
      </c>
      <c r="F24" s="60">
        <v>19066</v>
      </c>
      <c r="G24" s="60">
        <v>13600</v>
      </c>
      <c r="H24" s="60">
        <v>13600</v>
      </c>
      <c r="I24" s="61">
        <v>13600</v>
      </c>
    </row>
    <row r="25" spans="1:9" ht="15" customHeight="1" x14ac:dyDescent="0.25">
      <c r="A25" s="56">
        <v>34</v>
      </c>
      <c r="B25" s="57"/>
      <c r="C25" s="58"/>
      <c r="D25" s="27" t="s">
        <v>77</v>
      </c>
      <c r="E25" s="59">
        <v>0</v>
      </c>
      <c r="F25" s="60">
        <v>0</v>
      </c>
      <c r="G25" s="60">
        <v>0</v>
      </c>
      <c r="H25" s="60">
        <v>0</v>
      </c>
      <c r="I25" s="61">
        <v>0</v>
      </c>
    </row>
    <row r="26" spans="1:9" ht="34.5" customHeight="1" x14ac:dyDescent="0.25">
      <c r="A26" s="56">
        <v>37</v>
      </c>
      <c r="B26" s="57"/>
      <c r="C26" s="58"/>
      <c r="D26" s="27" t="s">
        <v>83</v>
      </c>
      <c r="E26" s="59">
        <v>19529.18</v>
      </c>
      <c r="F26" s="60">
        <v>16000</v>
      </c>
      <c r="G26" s="60">
        <v>17000</v>
      </c>
      <c r="H26" s="60">
        <v>17000</v>
      </c>
      <c r="I26" s="61">
        <v>17000</v>
      </c>
    </row>
    <row r="27" spans="1:9" ht="30" customHeight="1" x14ac:dyDescent="0.25">
      <c r="A27" s="124" t="s">
        <v>116</v>
      </c>
      <c r="B27" s="125"/>
      <c r="C27" s="126"/>
      <c r="D27" s="35" t="s">
        <v>117</v>
      </c>
      <c r="E27" s="59">
        <f>SUM(E28)</f>
        <v>2518.6</v>
      </c>
      <c r="F27" s="59">
        <f t="shared" ref="F27:I28" si="14">SUM(F28)</f>
        <v>0</v>
      </c>
      <c r="G27" s="59">
        <f t="shared" si="14"/>
        <v>0</v>
      </c>
      <c r="H27" s="59">
        <f t="shared" si="14"/>
        <v>0</v>
      </c>
      <c r="I27" s="59">
        <f t="shared" si="14"/>
        <v>0</v>
      </c>
    </row>
    <row r="28" spans="1:9" ht="21" customHeight="1" x14ac:dyDescent="0.25">
      <c r="A28" s="112">
        <v>3</v>
      </c>
      <c r="B28" s="113"/>
      <c r="C28" s="114"/>
      <c r="D28" s="27" t="s">
        <v>10</v>
      </c>
      <c r="E28" s="59">
        <f>SUM(E29)</f>
        <v>2518.6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</row>
    <row r="29" spans="1:9" ht="43.5" customHeight="1" x14ac:dyDescent="0.25">
      <c r="A29" s="56">
        <v>37</v>
      </c>
      <c r="B29" s="57"/>
      <c r="C29" s="58"/>
      <c r="D29" s="27" t="s">
        <v>83</v>
      </c>
      <c r="E29" s="59">
        <v>2518.6</v>
      </c>
      <c r="F29" s="60">
        <v>0</v>
      </c>
      <c r="G29" s="60">
        <v>0</v>
      </c>
      <c r="H29" s="60">
        <v>0</v>
      </c>
      <c r="I29" s="61">
        <v>0</v>
      </c>
    </row>
    <row r="30" spans="1:9" ht="15" customHeight="1" x14ac:dyDescent="0.25">
      <c r="A30" s="124" t="s">
        <v>87</v>
      </c>
      <c r="B30" s="125"/>
      <c r="C30" s="126"/>
      <c r="D30" s="35" t="s">
        <v>91</v>
      </c>
      <c r="E30" s="60">
        <f t="shared" ref="E30:F30" si="15">SUM(E31)</f>
        <v>552281.65</v>
      </c>
      <c r="F30" s="60">
        <f t="shared" si="15"/>
        <v>552570.26</v>
      </c>
      <c r="G30" s="60">
        <f>SUM(G31)</f>
        <v>619000</v>
      </c>
      <c r="H30" s="60">
        <f>SUM(H31)</f>
        <v>619000</v>
      </c>
      <c r="I30" s="60">
        <f>SUM(I31)</f>
        <v>619000</v>
      </c>
    </row>
    <row r="31" spans="1:9" ht="15" customHeight="1" x14ac:dyDescent="0.25">
      <c r="A31" s="112">
        <v>3</v>
      </c>
      <c r="B31" s="113"/>
      <c r="C31" s="114"/>
      <c r="D31" s="27" t="s">
        <v>10</v>
      </c>
      <c r="E31" s="60">
        <f t="shared" ref="E31:F31" si="16">SUM(E32:E34)</f>
        <v>552281.65</v>
      </c>
      <c r="F31" s="60">
        <f t="shared" si="16"/>
        <v>552570.26</v>
      </c>
      <c r="G31" s="60">
        <f>SUM(G32:G34)</f>
        <v>619000</v>
      </c>
      <c r="H31" s="60">
        <f t="shared" ref="H31:I31" si="17">SUM(H32:H34)</f>
        <v>619000</v>
      </c>
      <c r="I31" s="60">
        <f t="shared" si="17"/>
        <v>619000</v>
      </c>
    </row>
    <row r="32" spans="1:9" ht="15" customHeight="1" x14ac:dyDescent="0.25">
      <c r="A32" s="121">
        <v>31</v>
      </c>
      <c r="B32" s="122"/>
      <c r="C32" s="123"/>
      <c r="D32" s="27" t="s">
        <v>11</v>
      </c>
      <c r="E32" s="59">
        <v>467253.32</v>
      </c>
      <c r="F32" s="60">
        <v>461244</v>
      </c>
      <c r="G32" s="60">
        <v>475522</v>
      </c>
      <c r="H32" s="60">
        <v>475522</v>
      </c>
      <c r="I32" s="61">
        <v>475522</v>
      </c>
    </row>
    <row r="33" spans="1:9" ht="15" customHeight="1" x14ac:dyDescent="0.25">
      <c r="A33" s="121">
        <v>32</v>
      </c>
      <c r="B33" s="122"/>
      <c r="C33" s="123"/>
      <c r="D33" s="27" t="s">
        <v>27</v>
      </c>
      <c r="E33" s="59">
        <v>83565.210000000006</v>
      </c>
      <c r="F33" s="60">
        <v>90646.26</v>
      </c>
      <c r="G33" s="60">
        <v>142878</v>
      </c>
      <c r="H33" s="60">
        <v>142878</v>
      </c>
      <c r="I33" s="61">
        <v>142878</v>
      </c>
    </row>
    <row r="34" spans="1:9" ht="21" customHeight="1" x14ac:dyDescent="0.25">
      <c r="A34" s="56">
        <v>34</v>
      </c>
      <c r="B34" s="57"/>
      <c r="C34" s="58"/>
      <c r="D34" s="27" t="s">
        <v>77</v>
      </c>
      <c r="E34" s="59">
        <v>1463.12</v>
      </c>
      <c r="F34" s="60">
        <v>680</v>
      </c>
      <c r="G34" s="60">
        <v>600</v>
      </c>
      <c r="H34" s="60">
        <v>600</v>
      </c>
      <c r="I34" s="60">
        <v>600</v>
      </c>
    </row>
    <row r="35" spans="1:9" ht="18" customHeight="1" x14ac:dyDescent="0.25">
      <c r="A35" s="124" t="s">
        <v>106</v>
      </c>
      <c r="B35" s="125"/>
      <c r="C35" s="126"/>
      <c r="D35" s="35" t="s">
        <v>91</v>
      </c>
      <c r="E35" s="59">
        <f>SUM(E36,E39)</f>
        <v>925</v>
      </c>
      <c r="F35" s="59">
        <f t="shared" ref="F35:G35" si="18">SUM(F36,F39)</f>
        <v>1024.06</v>
      </c>
      <c r="G35" s="59">
        <f t="shared" si="18"/>
        <v>1000</v>
      </c>
      <c r="H35" s="59">
        <f t="shared" ref="H35:I35" si="19">SUM(H36,H39)</f>
        <v>0</v>
      </c>
      <c r="I35" s="59">
        <f t="shared" si="19"/>
        <v>0</v>
      </c>
    </row>
    <row r="36" spans="1:9" ht="16.5" customHeight="1" x14ac:dyDescent="0.25">
      <c r="A36" s="112">
        <v>3</v>
      </c>
      <c r="B36" s="113"/>
      <c r="C36" s="114"/>
      <c r="D36" s="27" t="s">
        <v>10</v>
      </c>
      <c r="E36" s="59">
        <f>SUM(E37:E38)</f>
        <v>0</v>
      </c>
      <c r="F36" s="59">
        <f t="shared" ref="F36:I36" si="20">SUM(F37:F38)</f>
        <v>0</v>
      </c>
      <c r="G36" s="59">
        <f t="shared" si="20"/>
        <v>1000</v>
      </c>
      <c r="H36" s="59">
        <f t="shared" si="20"/>
        <v>0</v>
      </c>
      <c r="I36" s="59">
        <f t="shared" si="20"/>
        <v>0</v>
      </c>
    </row>
    <row r="37" spans="1:9" ht="16.5" customHeight="1" x14ac:dyDescent="0.25">
      <c r="A37" s="121">
        <v>31</v>
      </c>
      <c r="B37" s="122"/>
      <c r="C37" s="123"/>
      <c r="D37" s="27" t="s">
        <v>11</v>
      </c>
      <c r="E37" s="59">
        <v>0</v>
      </c>
      <c r="F37" s="59">
        <v>0</v>
      </c>
      <c r="G37" s="59">
        <v>1000</v>
      </c>
      <c r="H37" s="59"/>
      <c r="I37" s="59"/>
    </row>
    <row r="38" spans="1:9" ht="15.75" customHeight="1" x14ac:dyDescent="0.25">
      <c r="A38" s="121">
        <v>32</v>
      </c>
      <c r="B38" s="122"/>
      <c r="C38" s="123"/>
      <c r="D38" s="27" t="s">
        <v>27</v>
      </c>
      <c r="E38" s="59">
        <v>0</v>
      </c>
      <c r="F38" s="60"/>
      <c r="G38" s="60"/>
      <c r="H38" s="60"/>
      <c r="I38" s="60"/>
    </row>
    <row r="39" spans="1:9" ht="22.5" customHeight="1" x14ac:dyDescent="0.25">
      <c r="A39" s="56">
        <v>4</v>
      </c>
      <c r="B39" s="57"/>
      <c r="C39" s="58"/>
      <c r="D39" s="27" t="s">
        <v>12</v>
      </c>
      <c r="E39" s="59">
        <f>SUM(E40)</f>
        <v>925</v>
      </c>
      <c r="F39" s="59">
        <f t="shared" ref="F39:I39" si="21">SUM(F40)</f>
        <v>1024.06</v>
      </c>
      <c r="G39" s="59">
        <f t="shared" si="21"/>
        <v>0</v>
      </c>
      <c r="H39" s="59">
        <f t="shared" si="21"/>
        <v>0</v>
      </c>
      <c r="I39" s="59">
        <f t="shared" si="21"/>
        <v>0</v>
      </c>
    </row>
    <row r="40" spans="1:9" ht="33.75" customHeight="1" x14ac:dyDescent="0.25">
      <c r="A40" s="56">
        <v>42</v>
      </c>
      <c r="B40" s="57"/>
      <c r="C40" s="58"/>
      <c r="D40" s="27" t="s">
        <v>35</v>
      </c>
      <c r="E40" s="59">
        <v>925</v>
      </c>
      <c r="F40" s="59">
        <v>1024.06</v>
      </c>
      <c r="G40" s="59"/>
      <c r="H40" s="59"/>
      <c r="I40" s="59"/>
    </row>
    <row r="41" spans="1:9" ht="15.75" customHeight="1" x14ac:dyDescent="0.25">
      <c r="A41" s="124" t="s">
        <v>107</v>
      </c>
      <c r="B41" s="125"/>
      <c r="C41" s="126"/>
      <c r="D41" s="27" t="s">
        <v>108</v>
      </c>
      <c r="E41" s="59">
        <f>SUM(E42,E44)</f>
        <v>29410.78</v>
      </c>
      <c r="F41" s="59">
        <f t="shared" ref="F41:G41" si="22">SUM(F42,F44)</f>
        <v>500</v>
      </c>
      <c r="G41" s="59">
        <f t="shared" si="22"/>
        <v>0</v>
      </c>
      <c r="H41" s="59">
        <f t="shared" ref="H41:I41" si="23">SUM(H42,H44)</f>
        <v>0</v>
      </c>
      <c r="I41" s="59">
        <f t="shared" si="23"/>
        <v>0</v>
      </c>
    </row>
    <row r="42" spans="1:9" ht="15.75" customHeight="1" x14ac:dyDescent="0.25">
      <c r="A42" s="112">
        <v>3</v>
      </c>
      <c r="B42" s="113"/>
      <c r="C42" s="114"/>
      <c r="D42" s="27" t="s">
        <v>10</v>
      </c>
      <c r="E42" s="59">
        <f>SUM(E43)</f>
        <v>2630.08</v>
      </c>
      <c r="F42" s="59">
        <f t="shared" ref="F42:I42" si="24">SUM(F43)</f>
        <v>0</v>
      </c>
      <c r="G42" s="59">
        <f t="shared" si="24"/>
        <v>0</v>
      </c>
      <c r="H42" s="59">
        <f t="shared" si="24"/>
        <v>0</v>
      </c>
      <c r="I42" s="59">
        <f t="shared" si="24"/>
        <v>0</v>
      </c>
    </row>
    <row r="43" spans="1:9" ht="15.75" customHeight="1" x14ac:dyDescent="0.25">
      <c r="A43" s="121">
        <v>32</v>
      </c>
      <c r="B43" s="122"/>
      <c r="C43" s="123"/>
      <c r="D43" s="27" t="s">
        <v>27</v>
      </c>
      <c r="E43" s="59">
        <v>2630.08</v>
      </c>
      <c r="F43" s="60">
        <v>0</v>
      </c>
      <c r="G43" s="60"/>
      <c r="H43" s="60"/>
      <c r="I43" s="60"/>
    </row>
    <row r="44" spans="1:9" ht="27" customHeight="1" x14ac:dyDescent="0.25">
      <c r="A44" s="56">
        <v>4</v>
      </c>
      <c r="B44" s="57"/>
      <c r="C44" s="58"/>
      <c r="D44" s="27" t="s">
        <v>12</v>
      </c>
      <c r="E44" s="59">
        <f>SUM(E45)</f>
        <v>26780.7</v>
      </c>
      <c r="F44" s="59">
        <f t="shared" ref="F44:I44" si="25">SUM(F45)</f>
        <v>500</v>
      </c>
      <c r="G44" s="59">
        <f t="shared" si="25"/>
        <v>0</v>
      </c>
      <c r="H44" s="59">
        <f t="shared" si="25"/>
        <v>0</v>
      </c>
      <c r="I44" s="59">
        <f t="shared" si="25"/>
        <v>0</v>
      </c>
    </row>
    <row r="45" spans="1:9" ht="27" customHeight="1" x14ac:dyDescent="0.25">
      <c r="A45" s="56">
        <v>42</v>
      </c>
      <c r="B45" s="57"/>
      <c r="C45" s="58"/>
      <c r="D45" s="27" t="s">
        <v>35</v>
      </c>
      <c r="E45" s="59">
        <v>26780.7</v>
      </c>
      <c r="F45" s="60">
        <v>500</v>
      </c>
      <c r="G45" s="60"/>
      <c r="H45" s="60"/>
      <c r="I45" s="60"/>
    </row>
    <row r="46" spans="1:9" ht="27" customHeight="1" x14ac:dyDescent="0.25">
      <c r="A46" s="124" t="s">
        <v>118</v>
      </c>
      <c r="B46" s="125"/>
      <c r="C46" s="126"/>
      <c r="D46" s="27" t="s">
        <v>119</v>
      </c>
      <c r="E46" s="59">
        <f>SUM(E47,E49)</f>
        <v>2474.2000000000003</v>
      </c>
      <c r="F46" s="59">
        <f t="shared" ref="F46:G46" si="26">SUM(F47,F49)</f>
        <v>290.8</v>
      </c>
      <c r="G46" s="59">
        <f t="shared" si="26"/>
        <v>0</v>
      </c>
      <c r="H46" s="59">
        <f t="shared" ref="H46:I46" si="27">SUM(H47,H49)</f>
        <v>0</v>
      </c>
      <c r="I46" s="59">
        <f t="shared" si="27"/>
        <v>0</v>
      </c>
    </row>
    <row r="47" spans="1:9" ht="27" customHeight="1" x14ac:dyDescent="0.25">
      <c r="A47" s="112">
        <v>3</v>
      </c>
      <c r="B47" s="113"/>
      <c r="C47" s="114"/>
      <c r="D47" s="27" t="s">
        <v>10</v>
      </c>
      <c r="E47" s="59">
        <f>SUM(E48)</f>
        <v>297.3</v>
      </c>
      <c r="F47" s="59">
        <f t="shared" ref="F47:I47" si="28">SUM(F48)</f>
        <v>0</v>
      </c>
      <c r="G47" s="59">
        <f t="shared" si="28"/>
        <v>0</v>
      </c>
      <c r="H47" s="59">
        <f t="shared" si="28"/>
        <v>0</v>
      </c>
      <c r="I47" s="59">
        <f t="shared" si="28"/>
        <v>0</v>
      </c>
    </row>
    <row r="48" spans="1:9" ht="27" customHeight="1" x14ac:dyDescent="0.25">
      <c r="A48" s="121">
        <v>32</v>
      </c>
      <c r="B48" s="122"/>
      <c r="C48" s="123"/>
      <c r="D48" s="27" t="s">
        <v>27</v>
      </c>
      <c r="E48" s="59">
        <v>297.3</v>
      </c>
      <c r="F48" s="59">
        <v>0</v>
      </c>
      <c r="G48" s="59"/>
      <c r="H48" s="59"/>
      <c r="I48" s="59"/>
    </row>
    <row r="49" spans="1:9" ht="27" customHeight="1" x14ac:dyDescent="0.25">
      <c r="A49" s="56">
        <v>4</v>
      </c>
      <c r="B49" s="57"/>
      <c r="C49" s="58"/>
      <c r="D49" s="27" t="s">
        <v>12</v>
      </c>
      <c r="E49" s="59">
        <f>SUM(E50)</f>
        <v>2176.9</v>
      </c>
      <c r="F49" s="59">
        <f t="shared" ref="F49:I49" si="29">SUM(F50)</f>
        <v>290.8</v>
      </c>
      <c r="G49" s="59">
        <f t="shared" si="29"/>
        <v>0</v>
      </c>
      <c r="H49" s="59">
        <f t="shared" si="29"/>
        <v>0</v>
      </c>
      <c r="I49" s="59">
        <f t="shared" si="29"/>
        <v>0</v>
      </c>
    </row>
    <row r="50" spans="1:9" ht="27" customHeight="1" x14ac:dyDescent="0.25">
      <c r="A50" s="56">
        <v>42</v>
      </c>
      <c r="B50" s="57"/>
      <c r="C50" s="58"/>
      <c r="D50" s="27" t="s">
        <v>35</v>
      </c>
      <c r="E50" s="59">
        <v>2176.9</v>
      </c>
      <c r="F50" s="59">
        <v>290.8</v>
      </c>
      <c r="G50" s="59"/>
      <c r="H50" s="59"/>
      <c r="I50" s="59"/>
    </row>
    <row r="51" spans="1:9" ht="45.75" customHeight="1" x14ac:dyDescent="0.25">
      <c r="A51" s="124" t="s">
        <v>109</v>
      </c>
      <c r="B51" s="125"/>
      <c r="C51" s="126"/>
      <c r="D51" s="84" t="s">
        <v>110</v>
      </c>
      <c r="E51" s="59">
        <f>SUM(E52)</f>
        <v>0</v>
      </c>
      <c r="F51" s="59">
        <f t="shared" ref="F51:I51" si="30">SUM(F52)</f>
        <v>0</v>
      </c>
      <c r="G51" s="59">
        <f t="shared" si="30"/>
        <v>0</v>
      </c>
      <c r="H51" s="59">
        <f t="shared" si="30"/>
        <v>0</v>
      </c>
      <c r="I51" s="59">
        <f t="shared" si="30"/>
        <v>0</v>
      </c>
    </row>
    <row r="52" spans="1:9" ht="27" customHeight="1" x14ac:dyDescent="0.25">
      <c r="A52" s="112">
        <v>3</v>
      </c>
      <c r="B52" s="113"/>
      <c r="C52" s="114"/>
      <c r="D52" s="27" t="s">
        <v>10</v>
      </c>
      <c r="E52" s="59">
        <f>SUM(E53)</f>
        <v>0</v>
      </c>
      <c r="F52" s="59">
        <f t="shared" ref="F52:I52" si="31">SUM(F53)</f>
        <v>0</v>
      </c>
      <c r="G52" s="59">
        <f t="shared" si="31"/>
        <v>0</v>
      </c>
      <c r="H52" s="59">
        <f t="shared" si="31"/>
        <v>0</v>
      </c>
      <c r="I52" s="59">
        <f t="shared" si="31"/>
        <v>0</v>
      </c>
    </row>
    <row r="53" spans="1:9" ht="27" customHeight="1" x14ac:dyDescent="0.25">
      <c r="A53" s="121">
        <v>32</v>
      </c>
      <c r="B53" s="122"/>
      <c r="C53" s="123"/>
      <c r="D53" s="27" t="s">
        <v>27</v>
      </c>
      <c r="E53" s="59">
        <v>0</v>
      </c>
      <c r="F53" s="60"/>
      <c r="G53" s="60"/>
      <c r="H53" s="60"/>
      <c r="I53" s="60"/>
    </row>
    <row r="54" spans="1:9" ht="54" customHeight="1" x14ac:dyDescent="0.25">
      <c r="A54" s="115" t="s">
        <v>96</v>
      </c>
      <c r="B54" s="116"/>
      <c r="C54" s="117"/>
      <c r="D54" s="28" t="s">
        <v>97</v>
      </c>
      <c r="E54" s="64">
        <f>SUM(E55,E60,E66)</f>
        <v>25944.989999999998</v>
      </c>
      <c r="F54" s="64">
        <f>SUM(F55,F60,F66)</f>
        <v>58146</v>
      </c>
      <c r="G54" s="64">
        <f>SUM(G55,G60,G66)</f>
        <v>0</v>
      </c>
      <c r="H54" s="64">
        <f>SUM(H55,H60,H66)</f>
        <v>0</v>
      </c>
      <c r="I54" s="64">
        <f>SUM(I55,I60,I66)</f>
        <v>0</v>
      </c>
    </row>
    <row r="55" spans="1:9" ht="53.25" customHeight="1" x14ac:dyDescent="0.25">
      <c r="A55" s="115" t="s">
        <v>94</v>
      </c>
      <c r="B55" s="116"/>
      <c r="C55" s="117"/>
      <c r="D55" s="28" t="s">
        <v>95</v>
      </c>
      <c r="E55" s="64">
        <f t="shared" ref="E55:F55" si="32">SUM(E56)</f>
        <v>12800</v>
      </c>
      <c r="F55" s="64">
        <f t="shared" si="32"/>
        <v>45000</v>
      </c>
      <c r="G55" s="64">
        <f t="shared" ref="G55:I56" si="33">SUM(G56)</f>
        <v>0</v>
      </c>
      <c r="H55" s="64">
        <f t="shared" si="33"/>
        <v>0</v>
      </c>
      <c r="I55" s="64">
        <f t="shared" si="33"/>
        <v>0</v>
      </c>
    </row>
    <row r="56" spans="1:9" ht="15" customHeight="1" x14ac:dyDescent="0.25">
      <c r="A56" s="124" t="s">
        <v>87</v>
      </c>
      <c r="B56" s="125"/>
      <c r="C56" s="126"/>
      <c r="D56" s="35" t="s">
        <v>91</v>
      </c>
      <c r="E56" s="60">
        <f>SUM(E57)</f>
        <v>12800</v>
      </c>
      <c r="F56" s="60">
        <f>SUM(F57)</f>
        <v>45000</v>
      </c>
      <c r="G56" s="60">
        <f t="shared" si="33"/>
        <v>0</v>
      </c>
      <c r="H56" s="60">
        <f t="shared" si="33"/>
        <v>0</v>
      </c>
      <c r="I56" s="60">
        <f t="shared" si="33"/>
        <v>0</v>
      </c>
    </row>
    <row r="57" spans="1:9" x14ac:dyDescent="0.25">
      <c r="A57" s="112">
        <v>3</v>
      </c>
      <c r="B57" s="113"/>
      <c r="C57" s="114"/>
      <c r="D57" s="27" t="s">
        <v>10</v>
      </c>
      <c r="E57" s="60">
        <f t="shared" ref="E57:F57" si="34">SUM(E58:E59)</f>
        <v>12800</v>
      </c>
      <c r="F57" s="60">
        <f t="shared" si="34"/>
        <v>45000</v>
      </c>
      <c r="G57" s="60">
        <f>SUM(G58:G59)</f>
        <v>0</v>
      </c>
      <c r="H57" s="60">
        <f>SUM(H58:H59)</f>
        <v>0</v>
      </c>
      <c r="I57" s="60">
        <f>SUM(I58:I59)</f>
        <v>0</v>
      </c>
    </row>
    <row r="58" spans="1:9" x14ac:dyDescent="0.25">
      <c r="A58" s="54">
        <v>31</v>
      </c>
      <c r="B58" s="55"/>
      <c r="C58" s="27"/>
      <c r="D58" s="27" t="s">
        <v>11</v>
      </c>
      <c r="E58" s="59"/>
      <c r="F58" s="60">
        <v>19850</v>
      </c>
      <c r="G58" s="60">
        <v>0</v>
      </c>
      <c r="H58" s="60">
        <v>0</v>
      </c>
      <c r="I58" s="61">
        <v>0</v>
      </c>
    </row>
    <row r="59" spans="1:9" x14ac:dyDescent="0.25">
      <c r="A59" s="121">
        <v>32</v>
      </c>
      <c r="B59" s="122"/>
      <c r="C59" s="123"/>
      <c r="D59" s="27" t="s">
        <v>27</v>
      </c>
      <c r="E59" s="59">
        <v>12800</v>
      </c>
      <c r="F59" s="60">
        <v>25150</v>
      </c>
      <c r="G59" s="60">
        <v>0</v>
      </c>
      <c r="H59" s="60">
        <v>0</v>
      </c>
      <c r="I59" s="61">
        <v>0</v>
      </c>
    </row>
    <row r="60" spans="1:9" ht="51" customHeight="1" x14ac:dyDescent="0.25">
      <c r="A60" s="115" t="s">
        <v>92</v>
      </c>
      <c r="B60" s="116"/>
      <c r="C60" s="117"/>
      <c r="D60" s="28" t="s">
        <v>93</v>
      </c>
      <c r="E60" s="70">
        <f t="shared" ref="E60" si="35">SUM(E61)</f>
        <v>4644.99</v>
      </c>
      <c r="F60" s="64">
        <f t="shared" ref="F60" si="36">SUM(F61)</f>
        <v>4646</v>
      </c>
      <c r="G60" s="64">
        <f>SUM(G61)</f>
        <v>0</v>
      </c>
      <c r="H60" s="64">
        <f>SUM(H61)</f>
        <v>0</v>
      </c>
      <c r="I60" s="71">
        <f>SUM(I61)</f>
        <v>0</v>
      </c>
    </row>
    <row r="61" spans="1:9" ht="38.25" customHeight="1" x14ac:dyDescent="0.25">
      <c r="A61" s="112" t="s">
        <v>84</v>
      </c>
      <c r="B61" s="113"/>
      <c r="C61" s="114"/>
      <c r="D61" s="27" t="s">
        <v>88</v>
      </c>
      <c r="E61" s="59">
        <f t="shared" ref="E61" si="37">SUM(E62,E64)</f>
        <v>4644.99</v>
      </c>
      <c r="F61" s="60">
        <f t="shared" ref="F61" si="38">SUM(F62,F64)</f>
        <v>4646</v>
      </c>
      <c r="G61" s="60">
        <f>SUM(G62,G64)</f>
        <v>0</v>
      </c>
      <c r="H61" s="60">
        <f>SUM(H62,H64)</f>
        <v>0</v>
      </c>
      <c r="I61" s="61">
        <f>SUM(I62,I64)</f>
        <v>0</v>
      </c>
    </row>
    <row r="62" spans="1:9" x14ac:dyDescent="0.25">
      <c r="A62" s="56">
        <v>3</v>
      </c>
      <c r="B62" s="57"/>
      <c r="C62" s="58"/>
      <c r="D62" s="27" t="s">
        <v>10</v>
      </c>
      <c r="E62" s="59">
        <f t="shared" ref="E62" si="39">SUM(E63)</f>
        <v>2756.24</v>
      </c>
      <c r="F62" s="60">
        <f t="shared" ref="F62" si="40">SUM(F63)</f>
        <v>3646</v>
      </c>
      <c r="G62" s="60">
        <f>SUM(G63)</f>
        <v>0</v>
      </c>
      <c r="H62" s="60">
        <f>SUM(H63)</f>
        <v>0</v>
      </c>
      <c r="I62" s="61">
        <f>SUM(I63)</f>
        <v>0</v>
      </c>
    </row>
    <row r="63" spans="1:9" x14ac:dyDescent="0.25">
      <c r="A63" s="56">
        <v>32</v>
      </c>
      <c r="B63" s="57"/>
      <c r="C63" s="58"/>
      <c r="D63" s="27" t="s">
        <v>27</v>
      </c>
      <c r="E63" s="59">
        <v>2756.24</v>
      </c>
      <c r="F63" s="60">
        <v>3646</v>
      </c>
      <c r="G63" s="60">
        <v>0</v>
      </c>
      <c r="H63" s="60">
        <v>0</v>
      </c>
      <c r="I63" s="61">
        <v>0</v>
      </c>
    </row>
    <row r="64" spans="1:9" ht="25.5" x14ac:dyDescent="0.25">
      <c r="A64" s="56">
        <v>4</v>
      </c>
      <c r="B64" s="57"/>
      <c r="C64" s="58"/>
      <c r="D64" s="27" t="s">
        <v>12</v>
      </c>
      <c r="E64" s="59">
        <f t="shared" ref="E64" si="41">SUM(E65)</f>
        <v>1888.75</v>
      </c>
      <c r="F64" s="60">
        <f t="shared" ref="F64" si="42">SUM(F65)</f>
        <v>1000</v>
      </c>
      <c r="G64" s="60">
        <f>SUM(G65)</f>
        <v>0</v>
      </c>
      <c r="H64" s="60">
        <f>SUM(H65)</f>
        <v>0</v>
      </c>
      <c r="I64" s="61">
        <f>SUM(I65)</f>
        <v>0</v>
      </c>
    </row>
    <row r="65" spans="1:9" ht="25.5" x14ac:dyDescent="0.25">
      <c r="A65" s="56">
        <v>42</v>
      </c>
      <c r="B65" s="57"/>
      <c r="C65" s="58"/>
      <c r="D65" s="27" t="s">
        <v>35</v>
      </c>
      <c r="E65" s="59">
        <v>1888.75</v>
      </c>
      <c r="F65" s="60">
        <v>1000</v>
      </c>
      <c r="G65" s="60">
        <v>0</v>
      </c>
      <c r="H65" s="60">
        <v>0</v>
      </c>
      <c r="I65" s="61">
        <v>0</v>
      </c>
    </row>
    <row r="66" spans="1:9" ht="51" customHeight="1" x14ac:dyDescent="0.25">
      <c r="A66" s="115" t="s">
        <v>98</v>
      </c>
      <c r="B66" s="116"/>
      <c r="C66" s="117"/>
      <c r="D66" s="28" t="s">
        <v>99</v>
      </c>
      <c r="E66" s="70">
        <f t="shared" ref="E66:I67" si="43">SUM(E67)</f>
        <v>8500</v>
      </c>
      <c r="F66" s="64">
        <f t="shared" si="43"/>
        <v>8500</v>
      </c>
      <c r="G66" s="64">
        <f>SUM(G67)</f>
        <v>0</v>
      </c>
      <c r="H66" s="64">
        <f>SUM(H67)</f>
        <v>0</v>
      </c>
      <c r="I66" s="71">
        <f>SUM(I67)</f>
        <v>0</v>
      </c>
    </row>
    <row r="67" spans="1:9" ht="38.25" customHeight="1" x14ac:dyDescent="0.25">
      <c r="A67" s="118" t="s">
        <v>84</v>
      </c>
      <c r="B67" s="119"/>
      <c r="C67" s="120"/>
      <c r="D67" s="27" t="s">
        <v>88</v>
      </c>
      <c r="E67" s="59">
        <f>SUM(E68)</f>
        <v>8500</v>
      </c>
      <c r="F67" s="60">
        <f t="shared" si="43"/>
        <v>8500</v>
      </c>
      <c r="G67" s="60">
        <f t="shared" si="43"/>
        <v>0</v>
      </c>
      <c r="H67" s="60">
        <f t="shared" si="43"/>
        <v>0</v>
      </c>
      <c r="I67" s="61">
        <f t="shared" si="43"/>
        <v>0</v>
      </c>
    </row>
    <row r="68" spans="1:9" x14ac:dyDescent="0.25">
      <c r="A68" s="56">
        <v>3</v>
      </c>
      <c r="B68" s="57"/>
      <c r="C68" s="58"/>
      <c r="D68" s="27" t="s">
        <v>10</v>
      </c>
      <c r="E68" s="59">
        <f t="shared" ref="E68:F68" si="44">SUM(E69)</f>
        <v>8500</v>
      </c>
      <c r="F68" s="60">
        <f t="shared" si="44"/>
        <v>8500</v>
      </c>
      <c r="G68" s="60">
        <f>SUM(G69)</f>
        <v>0</v>
      </c>
      <c r="H68" s="60">
        <f>SUM(H69)</f>
        <v>0</v>
      </c>
      <c r="I68" s="61">
        <f>SUM(I69)</f>
        <v>0</v>
      </c>
    </row>
    <row r="69" spans="1:9" x14ac:dyDescent="0.25">
      <c r="A69" s="56">
        <v>32</v>
      </c>
      <c r="B69" s="57"/>
      <c r="C69" s="58"/>
      <c r="D69" s="27" t="s">
        <v>27</v>
      </c>
      <c r="E69" s="59">
        <v>8500</v>
      </c>
      <c r="F69" s="60">
        <v>8500</v>
      </c>
      <c r="G69" s="60">
        <v>0</v>
      </c>
      <c r="H69" s="60">
        <v>0</v>
      </c>
      <c r="I69" s="61">
        <v>0</v>
      </c>
    </row>
    <row r="70" spans="1:9" x14ac:dyDescent="0.25">
      <c r="E70" s="81"/>
      <c r="F70" s="81"/>
      <c r="G70" s="81"/>
      <c r="H70" s="81"/>
      <c r="I70" s="81"/>
    </row>
  </sheetData>
  <mergeCells count="45">
    <mergeCell ref="A1:I1"/>
    <mergeCell ref="A3:I3"/>
    <mergeCell ref="A5:C5"/>
    <mergeCell ref="A33:C33"/>
    <mergeCell ref="A52:C52"/>
    <mergeCell ref="A53:C53"/>
    <mergeCell ref="A6:C6"/>
    <mergeCell ref="A7:C7"/>
    <mergeCell ref="A23:C23"/>
    <mergeCell ref="A24:C24"/>
    <mergeCell ref="A30:C30"/>
    <mergeCell ref="A31:C31"/>
    <mergeCell ref="A32:C32"/>
    <mergeCell ref="A8:C8"/>
    <mergeCell ref="A9:C9"/>
    <mergeCell ref="A11:C11"/>
    <mergeCell ref="A10:C10"/>
    <mergeCell ref="A60:C60"/>
    <mergeCell ref="A28:C28"/>
    <mergeCell ref="A46:C46"/>
    <mergeCell ref="A47:C47"/>
    <mergeCell ref="A48:C48"/>
    <mergeCell ref="A37:C37"/>
    <mergeCell ref="A59:C59"/>
    <mergeCell ref="A14:C14"/>
    <mergeCell ref="A15:C15"/>
    <mergeCell ref="A16:C16"/>
    <mergeCell ref="A21:C21"/>
    <mergeCell ref="A22:C22"/>
    <mergeCell ref="A61:C61"/>
    <mergeCell ref="A66:C66"/>
    <mergeCell ref="A67:C67"/>
    <mergeCell ref="A17:C17"/>
    <mergeCell ref="A56:C56"/>
    <mergeCell ref="A57:C57"/>
    <mergeCell ref="A54:C54"/>
    <mergeCell ref="A55:C55"/>
    <mergeCell ref="A35:C35"/>
    <mergeCell ref="A36:C36"/>
    <mergeCell ref="A38:C38"/>
    <mergeCell ref="A41:C41"/>
    <mergeCell ref="A42:C42"/>
    <mergeCell ref="A43:C43"/>
    <mergeCell ref="A51:C51"/>
    <mergeCell ref="A27:C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Centar Fortica</cp:lastModifiedBy>
  <cp:lastPrinted>2024-10-25T08:48:19Z</cp:lastPrinted>
  <dcterms:created xsi:type="dcterms:W3CDTF">2022-08-12T12:51:27Z</dcterms:created>
  <dcterms:modified xsi:type="dcterms:W3CDTF">2024-10-25T08:48:25Z</dcterms:modified>
</cp:coreProperties>
</file>