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57B91CD7-DCC8-4524-9DF3-F7B84B8254D7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Prihodi'!$A$2:$F$91</definedName>
    <definedName name="_xlnm._FilterDatabase" localSheetId="2" hidden="1">'Opći dio - Rashodi'!$A$2:$F$107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0">'Sažetak općeg dijela'!$A$2:$H$29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3" l="1"/>
  <c r="Q7" i="3"/>
  <c r="R7" i="3"/>
  <c r="U7" i="3"/>
  <c r="AC7" i="3"/>
  <c r="AD7" i="3"/>
  <c r="AE7" i="3"/>
  <c r="O9" i="3"/>
  <c r="Q9" i="3"/>
  <c r="N9" i="3" s="1"/>
  <c r="R9" i="3"/>
  <c r="S9" i="3"/>
  <c r="S7" i="3" s="1"/>
  <c r="T9" i="3"/>
  <c r="T7" i="3" s="1"/>
  <c r="U9" i="3"/>
  <c r="V9" i="3"/>
  <c r="V7" i="3" s="1"/>
  <c r="X9" i="3"/>
  <c r="X7" i="3" s="1"/>
  <c r="Z9" i="3"/>
  <c r="Z7" i="3" s="1"/>
  <c r="AA9" i="3"/>
  <c r="AA7" i="3" s="1"/>
  <c r="AB9" i="3"/>
  <c r="AB7" i="3" s="1"/>
  <c r="AC9" i="3"/>
  <c r="AD9" i="3"/>
  <c r="AE9" i="3"/>
  <c r="N10" i="3"/>
  <c r="W10" i="3"/>
  <c r="N11" i="3"/>
  <c r="W11" i="3"/>
  <c r="N12" i="3"/>
  <c r="W12" i="3"/>
  <c r="N13" i="3"/>
  <c r="W13" i="3"/>
  <c r="N14" i="3"/>
  <c r="W14" i="3"/>
  <c r="N16" i="3"/>
  <c r="W16" i="3"/>
  <c r="N17" i="3"/>
  <c r="W17" i="3"/>
  <c r="N18" i="3"/>
  <c r="W18" i="3"/>
  <c r="N19" i="3"/>
  <c r="W19" i="3"/>
  <c r="N20" i="3"/>
  <c r="W20" i="3"/>
  <c r="N21" i="3"/>
  <c r="W21" i="3"/>
  <c r="N22" i="3"/>
  <c r="W22" i="3"/>
  <c r="N23" i="3"/>
  <c r="W23" i="3"/>
  <c r="N24" i="3"/>
  <c r="W24" i="3"/>
  <c r="N25" i="3"/>
  <c r="W25" i="3"/>
  <c r="N26" i="3"/>
  <c r="W26" i="3"/>
  <c r="N27" i="3"/>
  <c r="W27" i="3"/>
  <c r="N28" i="3"/>
  <c r="W28" i="3"/>
  <c r="N29" i="3"/>
  <c r="W29" i="3"/>
  <c r="N30" i="3"/>
  <c r="W30" i="3"/>
  <c r="N31" i="3"/>
  <c r="W31" i="3"/>
  <c r="N32" i="3"/>
  <c r="W32" i="3"/>
  <c r="N33" i="3"/>
  <c r="W33" i="3"/>
  <c r="N34" i="3"/>
  <c r="W34" i="3"/>
  <c r="N35" i="3"/>
  <c r="W35" i="3"/>
  <c r="N36" i="3"/>
  <c r="W36" i="3"/>
  <c r="N37" i="3"/>
  <c r="W37" i="3"/>
  <c r="N39" i="3"/>
  <c r="W39" i="3"/>
  <c r="N40" i="3"/>
  <c r="W40" i="3"/>
  <c r="N41" i="3"/>
  <c r="W41" i="3"/>
  <c r="N42" i="3"/>
  <c r="W42" i="3"/>
  <c r="N43" i="3"/>
  <c r="W43" i="3"/>
  <c r="N44" i="3"/>
  <c r="W44" i="3"/>
  <c r="N45" i="3"/>
  <c r="W45" i="3"/>
  <c r="Q51" i="3"/>
  <c r="T51" i="3"/>
  <c r="V51" i="3"/>
  <c r="X51" i="3"/>
  <c r="Z51" i="3"/>
  <c r="O53" i="3"/>
  <c r="O51" i="3" s="1"/>
  <c r="X53" i="3"/>
  <c r="W53" i="3" s="1"/>
  <c r="N54" i="3"/>
  <c r="W54" i="3"/>
  <c r="N56" i="3"/>
  <c r="W56" i="3"/>
  <c r="N57" i="3"/>
  <c r="W57" i="3"/>
  <c r="O60" i="3"/>
  <c r="R60" i="3"/>
  <c r="R51" i="3" s="1"/>
  <c r="S60" i="3"/>
  <c r="N60" i="3" s="1"/>
  <c r="X60" i="3"/>
  <c r="W60" i="3" s="1"/>
  <c r="AA60" i="3"/>
  <c r="AB60" i="3"/>
  <c r="N61" i="3"/>
  <c r="W61" i="3"/>
  <c r="R64" i="3"/>
  <c r="S64" i="3"/>
  <c r="AA64" i="3"/>
  <c r="AB64" i="3"/>
  <c r="N65" i="3"/>
  <c r="W65" i="3"/>
  <c r="O67" i="3"/>
  <c r="O64" i="3" s="1"/>
  <c r="N64" i="3" s="1"/>
  <c r="P67" i="3"/>
  <c r="Q67" i="3"/>
  <c r="R67" i="3"/>
  <c r="T67" i="3"/>
  <c r="U67" i="3"/>
  <c r="U51" i="3" s="1"/>
  <c r="V67" i="3"/>
  <c r="X67" i="3"/>
  <c r="X64" i="3" s="1"/>
  <c r="W64" i="3" s="1"/>
  <c r="Y67" i="3"/>
  <c r="Z67" i="3"/>
  <c r="AA67" i="3"/>
  <c r="AA51" i="3" s="1"/>
  <c r="AB67" i="3"/>
  <c r="AB51" i="3" s="1"/>
  <c r="AC67" i="3"/>
  <c r="AC51" i="3" s="1"/>
  <c r="AD67" i="3"/>
  <c r="AD51" i="3" s="1"/>
  <c r="AE67" i="3"/>
  <c r="AE51" i="3" s="1"/>
  <c r="S70" i="3"/>
  <c r="S67" i="3" s="1"/>
  <c r="AB70" i="3"/>
  <c r="W70" i="3" s="1"/>
  <c r="W67" i="3" s="1"/>
  <c r="N71" i="3"/>
  <c r="W71" i="3"/>
  <c r="N72" i="3"/>
  <c r="W72" i="3"/>
  <c r="N73" i="3"/>
  <c r="W73" i="3"/>
  <c r="N74" i="3"/>
  <c r="W74" i="3"/>
  <c r="N75" i="3"/>
  <c r="W75" i="3"/>
  <c r="N76" i="3"/>
  <c r="W76" i="3"/>
  <c r="O84" i="3"/>
  <c r="P84" i="3"/>
  <c r="Q84" i="3"/>
  <c r="R84" i="3"/>
  <c r="U84" i="3"/>
  <c r="V84" i="3"/>
  <c r="Y84" i="3"/>
  <c r="AA84" i="3"/>
  <c r="AB84" i="3"/>
  <c r="AC84" i="3"/>
  <c r="AD84" i="3"/>
  <c r="AE84" i="3"/>
  <c r="D53" i="7"/>
  <c r="D60" i="3"/>
  <c r="C65" i="3"/>
  <c r="J64" i="3"/>
  <c r="I64" i="3"/>
  <c r="H64" i="3"/>
  <c r="C48" i="3"/>
  <c r="C46" i="3"/>
  <c r="I70" i="3"/>
  <c r="I67" i="3" s="1"/>
  <c r="I60" i="3"/>
  <c r="I9" i="3"/>
  <c r="I7" i="3" s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7" i="3"/>
  <c r="C49" i="3"/>
  <c r="C81" i="3"/>
  <c r="C54" i="3"/>
  <c r="C55" i="3"/>
  <c r="C56" i="3"/>
  <c r="C57" i="3"/>
  <c r="C58" i="3"/>
  <c r="C61" i="3"/>
  <c r="C62" i="3"/>
  <c r="E80" i="3"/>
  <c r="C80" i="3" s="1"/>
  <c r="C78" i="3" s="1"/>
  <c r="D67" i="3"/>
  <c r="D64" i="3" s="1"/>
  <c r="D53" i="3"/>
  <c r="D51" i="3" s="1"/>
  <c r="D9" i="3"/>
  <c r="D7" i="3" s="1"/>
  <c r="E53" i="3"/>
  <c r="H19" i="2"/>
  <c r="N7" i="3" l="1"/>
  <c r="W51" i="3"/>
  <c r="Z84" i="3"/>
  <c r="W9" i="3"/>
  <c r="X84" i="3"/>
  <c r="N70" i="3"/>
  <c r="N67" i="3" s="1"/>
  <c r="N53" i="3"/>
  <c r="N51" i="3" s="1"/>
  <c r="N84" i="3" s="1"/>
  <c r="S51" i="3"/>
  <c r="T84" i="3"/>
  <c r="S84" i="3"/>
  <c r="I51" i="3"/>
  <c r="E78" i="3"/>
  <c r="I84" i="3"/>
  <c r="D84" i="3"/>
  <c r="E67" i="3"/>
  <c r="E64" i="3" s="1"/>
  <c r="F67" i="3"/>
  <c r="F64" i="3" s="1"/>
  <c r="G67" i="3"/>
  <c r="H67" i="3"/>
  <c r="K67" i="3"/>
  <c r="L67" i="3"/>
  <c r="M67" i="3"/>
  <c r="J70" i="3"/>
  <c r="W84" i="3" l="1"/>
  <c r="W7" i="3"/>
  <c r="C64" i="3"/>
  <c r="J67" i="3"/>
  <c r="C70" i="3"/>
  <c r="H10" i="9"/>
  <c r="H7" i="9"/>
  <c r="G10" i="9"/>
  <c r="G7" i="9"/>
  <c r="B34" i="2"/>
  <c r="C34" i="2"/>
  <c r="D34" i="2"/>
  <c r="E34" i="2"/>
  <c r="F34" i="2"/>
  <c r="G34" i="2"/>
  <c r="F115" i="6"/>
  <c r="F114" i="6" s="1"/>
  <c r="F112" i="6"/>
  <c r="F111" i="6" s="1"/>
  <c r="F110" i="6" s="1"/>
  <c r="F108" i="6"/>
  <c r="F106" i="6"/>
  <c r="F105" i="6" s="1"/>
  <c r="F103" i="6"/>
  <c r="F102" i="6"/>
  <c r="F99" i="6"/>
  <c r="F95" i="6"/>
  <c r="F77" i="6" s="1"/>
  <c r="F93" i="6"/>
  <c r="F90" i="6"/>
  <c r="F88" i="6"/>
  <c r="F80" i="6"/>
  <c r="F78" i="6"/>
  <c r="F74" i="6"/>
  <c r="F72" i="6"/>
  <c r="F71" i="6" s="1"/>
  <c r="F67" i="6"/>
  <c r="F66" i="6" s="1"/>
  <c r="F65" i="6" s="1"/>
  <c r="F62" i="6"/>
  <c r="F61" i="6" s="1"/>
  <c r="F56" i="6"/>
  <c r="F55" i="6"/>
  <c r="F50" i="6"/>
  <c r="F48" i="6"/>
  <c r="F47" i="6" s="1"/>
  <c r="F39" i="6"/>
  <c r="F37" i="6"/>
  <c r="F27" i="6"/>
  <c r="F20" i="6"/>
  <c r="F15" i="6"/>
  <c r="F11" i="6"/>
  <c r="F9" i="6"/>
  <c r="F5" i="6"/>
  <c r="E115" i="6"/>
  <c r="E114" i="6" s="1"/>
  <c r="E112" i="6"/>
  <c r="E111" i="6" s="1"/>
  <c r="E110" i="6" s="1"/>
  <c r="E108" i="6"/>
  <c r="E106" i="6"/>
  <c r="E105" i="6" s="1"/>
  <c r="E103" i="6"/>
  <c r="E102" i="6" s="1"/>
  <c r="E99" i="6"/>
  <c r="E95" i="6"/>
  <c r="E93" i="6"/>
  <c r="E90" i="6"/>
  <c r="E88" i="6"/>
  <c r="E80" i="6"/>
  <c r="E78" i="6"/>
  <c r="E77" i="6" s="1"/>
  <c r="E74" i="6"/>
  <c r="E71" i="6" s="1"/>
  <c r="E70" i="6" s="1"/>
  <c r="E72" i="6"/>
  <c r="E67" i="6"/>
  <c r="E66" i="6" s="1"/>
  <c r="E65" i="6" s="1"/>
  <c r="E62" i="6"/>
  <c r="E61" i="6" s="1"/>
  <c r="E56" i="6"/>
  <c r="E55" i="6" s="1"/>
  <c r="E50" i="6"/>
  <c r="E48" i="6"/>
  <c r="E47" i="6" s="1"/>
  <c r="E39" i="6"/>
  <c r="E37" i="6"/>
  <c r="E27" i="6"/>
  <c r="E20" i="6"/>
  <c r="E15" i="6"/>
  <c r="E11" i="6"/>
  <c r="E9" i="6"/>
  <c r="E5" i="6"/>
  <c r="F90" i="7"/>
  <c r="F89" i="7" s="1"/>
  <c r="F87" i="7"/>
  <c r="F83" i="7"/>
  <c r="F82" i="7" s="1"/>
  <c r="F80" i="7"/>
  <c r="F78" i="7"/>
  <c r="F77" i="7" s="1"/>
  <c r="F76" i="7" s="1"/>
  <c r="F74" i="7"/>
  <c r="F73" i="7" s="1"/>
  <c r="F72" i="7" s="1"/>
  <c r="F69" i="7"/>
  <c r="F68" i="7" s="1"/>
  <c r="F67" i="7" s="1"/>
  <c r="F65" i="7"/>
  <c r="F64" i="7" s="1"/>
  <c r="F62" i="7"/>
  <c r="F60" i="7"/>
  <c r="F58" i="7"/>
  <c r="F53" i="7"/>
  <c r="F49" i="7"/>
  <c r="F48" i="7" s="1"/>
  <c r="F46" i="7"/>
  <c r="F45" i="7" s="1"/>
  <c r="F39" i="7"/>
  <c r="F38" i="7" s="1"/>
  <c r="F37" i="7" s="1"/>
  <c r="F35" i="7"/>
  <c r="F32" i="7"/>
  <c r="F30" i="7"/>
  <c r="F27" i="7"/>
  <c r="F25" i="7"/>
  <c r="F23" i="7"/>
  <c r="F20" i="7"/>
  <c r="F15" i="7"/>
  <c r="F12" i="7"/>
  <c r="F11" i="7" s="1"/>
  <c r="F9" i="7"/>
  <c r="F8" i="7" s="1"/>
  <c r="F6" i="7"/>
  <c r="F5" i="7" s="1"/>
  <c r="E90" i="7"/>
  <c r="E89" i="7" s="1"/>
  <c r="E87" i="7"/>
  <c r="E86" i="7" s="1"/>
  <c r="E85" i="7" s="1"/>
  <c r="E83" i="7"/>
  <c r="E82" i="7" s="1"/>
  <c r="E80" i="7"/>
  <c r="E78" i="7"/>
  <c r="E77" i="7" s="1"/>
  <c r="E74" i="7"/>
  <c r="E73" i="7" s="1"/>
  <c r="E72" i="7" s="1"/>
  <c r="E69" i="7"/>
  <c r="E68" i="7" s="1"/>
  <c r="E67" i="7" s="1"/>
  <c r="E65" i="7"/>
  <c r="E64" i="7" s="1"/>
  <c r="E62" i="7"/>
  <c r="E60" i="7"/>
  <c r="E58" i="7"/>
  <c r="E53" i="7"/>
  <c r="E49" i="7"/>
  <c r="E46" i="7"/>
  <c r="E45" i="7" s="1"/>
  <c r="E39" i="7"/>
  <c r="E38" i="7" s="1"/>
  <c r="E37" i="7" s="1"/>
  <c r="E35" i="7"/>
  <c r="E32" i="7"/>
  <c r="E30" i="7"/>
  <c r="E27" i="7"/>
  <c r="E25" i="7"/>
  <c r="E23" i="7"/>
  <c r="E20" i="7"/>
  <c r="E15" i="7"/>
  <c r="E12" i="7"/>
  <c r="E11" i="7"/>
  <c r="E9" i="7"/>
  <c r="E8" i="7" s="1"/>
  <c r="E6" i="7"/>
  <c r="E5" i="7"/>
  <c r="D50" i="6"/>
  <c r="D78" i="6"/>
  <c r="D80" i="6"/>
  <c r="D23" i="7"/>
  <c r="F60" i="3"/>
  <c r="F53" i="3"/>
  <c r="C53" i="3" s="1"/>
  <c r="F9" i="3"/>
  <c r="F84" i="3" s="1"/>
  <c r="C49" i="2"/>
  <c r="C19" i="2"/>
  <c r="E76" i="7" l="1"/>
  <c r="F29" i="7"/>
  <c r="E48" i="7"/>
  <c r="E57" i="7"/>
  <c r="E56" i="7" s="1"/>
  <c r="E19" i="7"/>
  <c r="F57" i="7"/>
  <c r="F56" i="7" s="1"/>
  <c r="F70" i="6"/>
  <c r="F44" i="7"/>
  <c r="F86" i="7"/>
  <c r="F85" i="7" s="1"/>
  <c r="F19" i="7"/>
  <c r="F18" i="7" s="1"/>
  <c r="E29" i="7"/>
  <c r="F4" i="7"/>
  <c r="F3" i="7" s="1"/>
  <c r="E4" i="7"/>
  <c r="E14" i="6"/>
  <c r="E4" i="6"/>
  <c r="F14" i="6"/>
  <c r="F4" i="6"/>
  <c r="H13" i="9"/>
  <c r="G13" i="9"/>
  <c r="B35" i="2"/>
  <c r="F71" i="7"/>
  <c r="E44" i="7"/>
  <c r="E18" i="7"/>
  <c r="E71" i="7"/>
  <c r="F51" i="3"/>
  <c r="F7" i="3"/>
  <c r="E3" i="7" l="1"/>
  <c r="E3" i="6"/>
  <c r="F3" i="6"/>
  <c r="G19" i="2"/>
  <c r="D49" i="7" l="1"/>
  <c r="D62" i="6"/>
  <c r="E9" i="3"/>
  <c r="G9" i="3"/>
  <c r="G84" i="3" s="1"/>
  <c r="H9" i="3"/>
  <c r="J9" i="3"/>
  <c r="K9" i="3"/>
  <c r="K84" i="3" s="1"/>
  <c r="L9" i="3"/>
  <c r="L84" i="3" s="1"/>
  <c r="M9" i="3"/>
  <c r="M84" i="3" s="1"/>
  <c r="C9" i="3" l="1"/>
  <c r="M51" i="3"/>
  <c r="G51" i="3"/>
  <c r="K51" i="3"/>
  <c r="L51" i="3"/>
  <c r="G49" i="2"/>
  <c r="F49" i="2"/>
  <c r="E49" i="2"/>
  <c r="D49" i="2"/>
  <c r="B49" i="2"/>
  <c r="J60" i="3"/>
  <c r="J84" i="3" s="1"/>
  <c r="D99" i="6"/>
  <c r="B50" i="2" l="1"/>
  <c r="D20" i="7"/>
  <c r="F7" i="9"/>
  <c r="C72" i="3" l="1"/>
  <c r="H60" i="3"/>
  <c r="H84" i="3" s="1"/>
  <c r="E60" i="3"/>
  <c r="D19" i="2"/>
  <c r="E19" i="2"/>
  <c r="F19" i="2"/>
  <c r="B19" i="2"/>
  <c r="C60" i="3" l="1"/>
  <c r="E84" i="3"/>
  <c r="J51" i="3"/>
  <c r="E51" i="3"/>
  <c r="C67" i="3"/>
  <c r="M7" i="3"/>
  <c r="L7" i="3"/>
  <c r="G7" i="3"/>
  <c r="J7" i="3"/>
  <c r="H7" i="3"/>
  <c r="K7" i="3"/>
  <c r="E7" i="3"/>
  <c r="D39" i="7"/>
  <c r="C51" i="3" l="1"/>
  <c r="C84" i="3" s="1"/>
  <c r="C7" i="3"/>
  <c r="H25" i="9"/>
  <c r="G25" i="9"/>
  <c r="F25" i="9"/>
  <c r="F10" i="9"/>
  <c r="F13" i="9" s="1"/>
  <c r="F27" i="9" l="1"/>
  <c r="H27" i="9"/>
  <c r="G27" i="9"/>
  <c r="D115" i="6"/>
  <c r="D114" i="6"/>
  <c r="D112" i="6"/>
  <c r="D111" i="6"/>
  <c r="D110" i="6" s="1"/>
  <c r="D108" i="6"/>
  <c r="D106" i="6"/>
  <c r="D105" i="6" s="1"/>
  <c r="D103" i="6"/>
  <c r="D102" i="6"/>
  <c r="D95" i="6"/>
  <c r="D93" i="6"/>
  <c r="D90" i="6"/>
  <c r="D88" i="6"/>
  <c r="D74" i="6"/>
  <c r="D72" i="6"/>
  <c r="D67" i="6"/>
  <c r="D66" i="6" s="1"/>
  <c r="D56" i="6"/>
  <c r="D55" i="6" s="1"/>
  <c r="D77" i="6" l="1"/>
  <c r="D71" i="6"/>
  <c r="A17" i="7"/>
  <c r="D15" i="7"/>
  <c r="D12" i="7"/>
  <c r="D32" i="7"/>
  <c r="D30" i="7"/>
  <c r="D9" i="7"/>
  <c r="D8" i="7" s="1"/>
  <c r="A91" i="7"/>
  <c r="D90" i="7"/>
  <c r="A90" i="7"/>
  <c r="D89" i="7"/>
  <c r="A89" i="7"/>
  <c r="A88" i="7"/>
  <c r="D87" i="7"/>
  <c r="A87" i="7"/>
  <c r="A86" i="7"/>
  <c r="A85" i="7"/>
  <c r="A84" i="7"/>
  <c r="D83" i="7"/>
  <c r="A83" i="7"/>
  <c r="D82" i="7"/>
  <c r="A82" i="7"/>
  <c r="A81" i="7"/>
  <c r="D80" i="7"/>
  <c r="A80" i="7"/>
  <c r="A79" i="7"/>
  <c r="D78" i="7"/>
  <c r="A78" i="7"/>
  <c r="A77" i="7"/>
  <c r="A76" i="7"/>
  <c r="A75" i="7"/>
  <c r="D74" i="7"/>
  <c r="D73" i="7" s="1"/>
  <c r="D72" i="7" s="1"/>
  <c r="A74" i="7"/>
  <c r="A73" i="7"/>
  <c r="A72" i="7"/>
  <c r="A71" i="7"/>
  <c r="A70" i="7"/>
  <c r="D69" i="7"/>
  <c r="D68" i="7" s="1"/>
  <c r="D67" i="7" s="1"/>
  <c r="A69" i="7"/>
  <c r="A68" i="7"/>
  <c r="A67" i="7"/>
  <c r="A66" i="7"/>
  <c r="D65" i="7"/>
  <c r="D64" i="7" s="1"/>
  <c r="A65" i="7"/>
  <c r="A64" i="7"/>
  <c r="A63" i="7"/>
  <c r="D62" i="7"/>
  <c r="A62" i="7"/>
  <c r="A61" i="7"/>
  <c r="D60" i="7"/>
  <c r="A60" i="7"/>
  <c r="A59" i="7"/>
  <c r="D58" i="7"/>
  <c r="A58" i="7"/>
  <c r="A57" i="7"/>
  <c r="A56" i="7"/>
  <c r="A55" i="7"/>
  <c r="A53" i="7"/>
  <c r="A52" i="7"/>
  <c r="A49" i="7"/>
  <c r="A48" i="7"/>
  <c r="A47" i="7"/>
  <c r="D46" i="7"/>
  <c r="D45" i="7" s="1"/>
  <c r="A46" i="7"/>
  <c r="A45" i="7"/>
  <c r="A44" i="7"/>
  <c r="A43" i="7"/>
  <c r="A42" i="7"/>
  <c r="A41" i="7"/>
  <c r="D38" i="7"/>
  <c r="D37" i="7" s="1"/>
  <c r="A39" i="7"/>
  <c r="A38" i="7"/>
  <c r="A37" i="7"/>
  <c r="A36" i="7"/>
  <c r="D35" i="7"/>
  <c r="A35" i="7"/>
  <c r="A34" i="7"/>
  <c r="A33" i="7"/>
  <c r="A32" i="7"/>
  <c r="A31" i="7"/>
  <c r="A30" i="7"/>
  <c r="A29" i="7"/>
  <c r="A28" i="7"/>
  <c r="D27" i="7"/>
  <c r="A27" i="7"/>
  <c r="A26" i="7"/>
  <c r="D25" i="7"/>
  <c r="A25" i="7"/>
  <c r="A22" i="7"/>
  <c r="A21" i="7"/>
  <c r="A20" i="7"/>
  <c r="A19" i="7"/>
  <c r="A18" i="7"/>
  <c r="A16" i="7"/>
  <c r="A15" i="7"/>
  <c r="A13" i="7"/>
  <c r="A12" i="7"/>
  <c r="A11" i="7"/>
  <c r="A10" i="7"/>
  <c r="A9" i="7"/>
  <c r="A8" i="7"/>
  <c r="A7" i="7"/>
  <c r="D6" i="7"/>
  <c r="D5" i="7" s="1"/>
  <c r="A6" i="7"/>
  <c r="A5" i="7"/>
  <c r="A4" i="7"/>
  <c r="A3" i="7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D65" i="6"/>
  <c r="A65" i="6"/>
  <c r="A64" i="6"/>
  <c r="A63" i="6"/>
  <c r="A62" i="6"/>
  <c r="A61" i="6"/>
  <c r="A54" i="6"/>
  <c r="A53" i="6"/>
  <c r="A52" i="6"/>
  <c r="A51" i="6"/>
  <c r="A50" i="6"/>
  <c r="A49" i="6"/>
  <c r="D48" i="6"/>
  <c r="A48" i="6"/>
  <c r="A47" i="6"/>
  <c r="A46" i="6"/>
  <c r="A45" i="6"/>
  <c r="A44" i="6"/>
  <c r="A43" i="6"/>
  <c r="A42" i="6"/>
  <c r="A41" i="6"/>
  <c r="A40" i="6"/>
  <c r="D39" i="6"/>
  <c r="A39" i="6"/>
  <c r="A38" i="6"/>
  <c r="D37" i="6"/>
  <c r="A37" i="6"/>
  <c r="A36" i="6"/>
  <c r="A35" i="6"/>
  <c r="A34" i="6"/>
  <c r="A33" i="6"/>
  <c r="A32" i="6"/>
  <c r="A31" i="6"/>
  <c r="A30" i="6"/>
  <c r="A29" i="6"/>
  <c r="A28" i="6"/>
  <c r="D27" i="6"/>
  <c r="A27" i="6"/>
  <c r="A26" i="6"/>
  <c r="A25" i="6"/>
  <c r="A24" i="6"/>
  <c r="A23" i="6"/>
  <c r="A22" i="6"/>
  <c r="A21" i="6"/>
  <c r="D20" i="6"/>
  <c r="A20" i="6"/>
  <c r="A19" i="6"/>
  <c r="A18" i="6"/>
  <c r="A17" i="6"/>
  <c r="A16" i="6"/>
  <c r="D15" i="6"/>
  <c r="A15" i="6"/>
  <c r="A14" i="6"/>
  <c r="A13" i="6"/>
  <c r="A12" i="6"/>
  <c r="D11" i="6"/>
  <c r="A11" i="6"/>
  <c r="A10" i="6"/>
  <c r="D9" i="6"/>
  <c r="A9" i="6"/>
  <c r="A8" i="6"/>
  <c r="A7" i="6"/>
  <c r="A6" i="6"/>
  <c r="D5" i="6"/>
  <c r="A5" i="6"/>
  <c r="A4" i="6"/>
  <c r="A3" i="6"/>
  <c r="D19" i="7" l="1"/>
  <c r="D70" i="6"/>
  <c r="D61" i="6"/>
  <c r="D47" i="6"/>
  <c r="D14" i="6"/>
  <c r="D29" i="7"/>
  <c r="D11" i="7"/>
  <c r="D4" i="7" s="1"/>
  <c r="D77" i="7"/>
  <c r="D76" i="7" s="1"/>
  <c r="D71" i="7" s="1"/>
  <c r="D57" i="7"/>
  <c r="D56" i="7" s="1"/>
  <c r="D86" i="7"/>
  <c r="D85" i="7" s="1"/>
  <c r="D48" i="7"/>
  <c r="D44" i="7" s="1"/>
  <c r="D4" i="6"/>
  <c r="D18" i="7" l="1"/>
  <c r="D3" i="7" s="1"/>
  <c r="D3" i="6"/>
  <c r="B20" i="2" l="1"/>
  <c r="H51" i="3"/>
</calcChain>
</file>

<file path=xl/sharedStrings.xml><?xml version="1.0" encoding="utf-8"?>
<sst xmlns="http://schemas.openxmlformats.org/spreadsheetml/2006/main" count="510" uniqueCount="379">
  <si>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</si>
  <si>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</si>
  <si>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</si>
  <si>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</si>
  <si>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</si>
  <si>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</si>
  <si>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</si>
  <si>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</si>
  <si>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</si>
  <si>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</si>
  <si>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</si>
  <si>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</si>
  <si>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</si>
  <si>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</si>
  <si>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</si>
  <si>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</si>
  <si>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</si>
  <si>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</si>
  <si>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</si>
  <si>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</si>
  <si>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</si>
  <si>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</si>
  <si>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</si>
  <si>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</si>
  <si>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</si>
  <si>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</si>
  <si>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</si>
  <si>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</si>
  <si>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</si>
  <si>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</si>
  <si>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</si>
  <si>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</si>
  <si>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</si>
  <si>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</si>
  <si>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</si>
  <si>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</si>
  <si>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</si>
  <si>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</si>
  <si>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</si>
  <si>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</si>
  <si>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</si>
  <si>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</si>
  <si>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</si>
  <si>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</si>
  <si>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</si>
  <si>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</si>
  <si>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</si>
  <si>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</si>
  <si>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</si>
  <si>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</si>
  <si>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</si>
  <si>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</si>
  <si>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</si>
  <si>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</si>
  <si>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</si>
  <si>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</si>
  <si>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</si>
  <si>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</si>
  <si>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</si>
  <si>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</si>
  <si>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</si>
  <si>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</si>
  <si>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</si>
  <si>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</si>
  <si>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</si>
  <si>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</si>
  <si>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</si>
  <si>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</si>
  <si>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</si>
  <si>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</si>
  <si>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</si>
  <si>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</si>
  <si>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</si>
  <si>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</si>
  <si>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</si>
  <si>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</si>
  <si>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</si>
  <si>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</si>
  <si>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</si>
  <si>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</si>
  <si>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</si>
  <si>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</si>
  <si>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</si>
  <si>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</si>
  <si>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</si>
  <si>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</si>
  <si>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</si>
  <si>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</si>
  <si>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</si>
  <si>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</si>
  <si>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</si>
  <si>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</si>
  <si>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</si>
  <si>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</si>
  <si>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</si>
  <si>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</si>
  <si>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</si>
  <si>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</si>
  <si>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</si>
  <si>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</si>
  <si>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</si>
  <si>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</si>
  <si>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</si>
  <si>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</si>
  <si>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</si>
  <si>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</si>
  <si>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</si>
  <si>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</si>
  <si>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</si>
  <si>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</si>
  <si>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</si>
  <si>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</si>
  <si>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</si>
  <si>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</si>
  <si>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</si>
  <si>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</si>
  <si>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</si>
  <si>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</si>
  <si>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</si>
  <si>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</si>
  <si>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</si>
  <si>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</si>
  <si>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</si>
  <si>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</si>
  <si>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</si>
  <si>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</si>
  <si>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</si>
  <si>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</si>
  <si>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</si>
  <si>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</si>
  <si>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</si>
  <si>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</si>
  <si>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</si>
  <si>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</si>
  <si>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</si>
  <si>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</si>
  <si>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</si>
  <si>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</si>
  <si>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</si>
  <si>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</si>
  <si>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</si>
  <si>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</si>
  <si>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</si>
  <si>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</si>
  <si>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</si>
  <si>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</si>
  <si>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</si>
  <si>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</si>
  <si>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</si>
  <si>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</si>
  <si>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</si>
  <si>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</si>
  <si>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</si>
  <si>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</si>
  <si>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</si>
  <si>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</si>
  <si>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</si>
  <si>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</si>
  <si>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</si>
  <si>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</si>
  <si>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</si>
  <si>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</si>
  <si>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</si>
  <si>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</si>
  <si>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</si>
  <si>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</si>
  <si>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</si>
  <si>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</si>
  <si>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</si>
  <si>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</si>
  <si>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</si>
  <si>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</si>
  <si>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</si>
  <si>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</si>
  <si>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</si>
  <si>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</si>
  <si>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</si>
  <si>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</si>
  <si>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</si>
  <si>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</si>
  <si>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</si>
  <si>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</si>
  <si>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</si>
  <si>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</si>
  <si>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</si>
  <si>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</si>
  <si>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</si>
  <si>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</si>
  <si>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</si>
  <si>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</si>
  <si>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</si>
  <si>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</si>
  <si>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</si>
  <si>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</si>
  <si>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</si>
  <si>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</si>
  <si>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</si>
  <si>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</si>
  <si>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</si>
  <si>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</si>
  <si>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</si>
  <si>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</si>
  <si>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</si>
  <si>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</si>
  <si>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</si>
  <si>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</si>
  <si>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</si>
  <si>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</si>
  <si>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</si>
  <si>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</si>
  <si>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</si>
  <si>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</si>
  <si>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</si>
  <si>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</si>
  <si>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</si>
  <si>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</si>
  <si>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</si>
  <si>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</si>
  <si>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</si>
  <si>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</si>
  <si>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</si>
  <si>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</si>
  <si>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</si>
  <si>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</si>
  <si>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</si>
  <si>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</si>
  <si>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</si>
  <si>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</si>
  <si>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</si>
  <si>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</si>
  <si>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</si>
  <si>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</si>
  <si>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</si>
  <si>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</si>
  <si>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</si>
  <si>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</si>
  <si>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</si>
  <si>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</si>
  <si>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</si>
  <si>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</si>
  <si>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</si>
  <si>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</si>
  <si>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</si>
  <si>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</si>
  <si>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</si>
  <si>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</si>
  <si>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</si>
  <si>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</si>
  <si>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</si>
  <si>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</si>
  <si>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</si>
  <si>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</si>
  <si>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</si>
  <si>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</si>
  <si>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</si>
  <si>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</si>
  <si>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</si>
  <si>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</si>
  <si>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</si>
  <si>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</si>
  <si>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</si>
  <si>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</si>
  <si>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</si>
  <si>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</si>
  <si>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</si>
  <si>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</si>
  <si>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</si>
  <si>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</si>
  <si>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</si>
  <si>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</si>
  <si>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</si>
  <si>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</si>
  <si>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</si>
  <si>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</si>
  <si>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</si>
  <si>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</si>
  <si>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</si>
  <si>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</si>
  <si>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</si>
  <si>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</si>
  <si>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</si>
  <si>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</si>
  <si>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</si>
  <si>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</si>
  <si>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</si>
  <si>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</si>
  <si>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</si>
  <si>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</si>
  <si>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</si>
  <si>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</si>
  <si>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</si>
  <si>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</si>
  <si>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</si>
  <si>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</si>
  <si>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</si>
  <si>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</si>
  <si>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</si>
  <si>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</si>
  <si>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</si>
  <si>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</si>
  <si>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</si>
  <si>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</si>
  <si>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</si>
  <si>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</si>
  <si>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</si>
  <si>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</si>
  <si>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</si>
  <si>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</si>
  <si>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</si>
  <si>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</si>
  <si>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</si>
  <si>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CENTAR ZA REHABILITACIJU "FORTICA" KRALJEVICA</t>
  </si>
  <si>
    <t>4302 Zakonski standard ustanova socijalne skrbi</t>
  </si>
  <si>
    <t>Redovna djelatnost Centra za rehabilitaciju "Fortica" Kraljevica</t>
  </si>
  <si>
    <t>Doprinosi za zdr.osig.</t>
  </si>
  <si>
    <t>Nakade za prijevoz, rad na terenu i odvojeni život</t>
  </si>
  <si>
    <t>Materijal i dijelovi za tekuće i inv.održ.</t>
  </si>
  <si>
    <t>Sitni inventar i autogume</t>
  </si>
  <si>
    <t>Službena, radna odjeća i obuća</t>
  </si>
  <si>
    <t>Programi županijskih ustanova iznad zakonskog standarda</t>
  </si>
  <si>
    <t>Radno okupacione aktivnosti korisnika u ustanovama socijalne skrbi PGŽ</t>
  </si>
  <si>
    <t>Ostali nepomenuti rashodi poslovanja</t>
  </si>
  <si>
    <t>Fizikalna terapija - DZSO Veli Lošinj i Centar za rehabilitaciju "Fortica"</t>
  </si>
  <si>
    <t>Ostali programi ustanova socijalne skrbi:</t>
  </si>
  <si>
    <t>Doprinosi za zdravstveno osig.</t>
  </si>
  <si>
    <t>Širenje mreže podrške u lokalnoj zajednici-projekt mobilnog tima</t>
  </si>
  <si>
    <t>UKUPNO PO IZVORIMA</t>
  </si>
  <si>
    <t>Sufinanciranje cijene uslluge, participacije i slično</t>
  </si>
  <si>
    <t>2022.</t>
  </si>
  <si>
    <t>Negativne tečajne razlike i razlike zbog promjene valutne klauzule</t>
  </si>
  <si>
    <t>Tekuće donacije od fizičkih osoba</t>
  </si>
  <si>
    <t>Tekuće donacije od neprofitnih organizacija</t>
  </si>
  <si>
    <t>Tekuće donacije od trgovačkih društava</t>
  </si>
  <si>
    <t>Kapitalne donacije od trgovačkih društava</t>
  </si>
  <si>
    <t>Ukupno prihodi i primici za 2022.</t>
  </si>
  <si>
    <t>Projekcija 2023.</t>
  </si>
  <si>
    <t>2023.</t>
  </si>
  <si>
    <t>PROJEKCIJA PLANA ZA 2023.</t>
  </si>
  <si>
    <t>Izvor 111-opći prihodi</t>
  </si>
  <si>
    <t>Izvor 4441 - prihodi za DEC</t>
  </si>
  <si>
    <t xml:space="preserve">Izvor 111 - opći prihodi </t>
  </si>
  <si>
    <t>Prihodi iz županijskog proračuna</t>
  </si>
  <si>
    <t>PLAN RASHODA PO - IZVORIMA</t>
  </si>
  <si>
    <t>Konto (razina 4)</t>
  </si>
  <si>
    <t>OPĆI DIO-PRIHODI</t>
  </si>
  <si>
    <t>Centar za rehabilitaciju "Fortica" Kraljevica</t>
  </si>
  <si>
    <t>OPĆI DIO RASHODI</t>
  </si>
  <si>
    <t>Ukupno prihodi i primici za 2023.</t>
  </si>
  <si>
    <t>Vlastiti prihodi                 T</t>
  </si>
  <si>
    <t>Prihodi za posebne namjene                                  O</t>
  </si>
  <si>
    <t>111-Opći prihodi</t>
  </si>
  <si>
    <t>4441-Prihodi za DEC</t>
  </si>
  <si>
    <t>Prihodi od zateznih kamata</t>
  </si>
  <si>
    <t>Zatezne kamate iz obveznih odnosa i drugo</t>
  </si>
  <si>
    <t>Projekcija plana
za 2023.</t>
  </si>
  <si>
    <t>Projekcija plana 
za 2024.</t>
  </si>
  <si>
    <t>Projekcija 2024.</t>
  </si>
  <si>
    <t>2024.</t>
  </si>
  <si>
    <t>PROJEKCIJA PLANA ZA 2024.</t>
  </si>
  <si>
    <t xml:space="preserve">Sitni inventar </t>
  </si>
  <si>
    <t>Ukupno prihodi i primici za 2024.</t>
  </si>
  <si>
    <t>A. RAČUN PRIHODA I RASHODA</t>
  </si>
  <si>
    <t>VIŠAK IZ PRETHODNE(IH) GODINE KOJI ĆE SE RASPOREDITI</t>
  </si>
  <si>
    <t>MANJAK IZ PRETHODNE(IH) GODINE KOJI ĆE SE POKRITI</t>
  </si>
  <si>
    <t>B. RAČUN FINANCIRANJA</t>
  </si>
  <si>
    <t>Doprinos za obvezno zdravstveno osiguranje u slučaju nezaposlenosti</t>
  </si>
  <si>
    <t>Izvor 181 - prenesena sredstva opći prihodi i primici</t>
  </si>
  <si>
    <t>Kapitalna ulaganja u ustanove socijalne skrbi</t>
  </si>
  <si>
    <t>K</t>
  </si>
  <si>
    <t>Adaptacija i rekonstrukcija objekata ustanova socijalne skrbi-Centar za rehabilitaciju "Fortica" Kraljevica</t>
  </si>
  <si>
    <t>Prenesena sredstva-pomoći-proračunski korisnici</t>
  </si>
  <si>
    <t>II.Izmjene i dopune financijskog plana za 2022.</t>
  </si>
  <si>
    <t>II.Izmjene i dopune financijskog plana za 2022.godinu</t>
  </si>
  <si>
    <t>PLAN RASHODA I IZDATAKA - PO IZVORIMA (II.IZMJENE I DOPUNE)</t>
  </si>
  <si>
    <t>II.IZMJENE I DOPUNE FINANCIJSKOG PLANA ZA 2022.</t>
  </si>
  <si>
    <t>Edukacija djelatnika domova za starije osobe</t>
  </si>
  <si>
    <t>Kapitalne donacije od fizičkih osoba</t>
  </si>
  <si>
    <t>PLAN PRIHODA I PRIMITAKA-PO IZVORIMA (II.IZMJENE I DOPUNE)</t>
  </si>
  <si>
    <t>II.IZMJENE I DOPUNE FINANCIJSKOG PLANA ZA 2022. I                                                                                                                                                PROJEKCIJE PLANA ZA  2023. I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</si>
</sst>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i/>
      <sz val="7.5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sz val="16"/>
      <color rgb="FFFF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</cellStyleXfs>
  <cellXfs count="280">
    <xf numFmtId="0" fontId="0" fillId="0" borderId="0" xfId="0"/>
    <xf numFmtId="0" fontId="18" fillId="0" borderId="0" xfId="0" applyFont="1"/>
    <xf numFmtId="0" fontId="20" fillId="18" borderId="0" xfId="0" applyFont="1" applyFill="1"/>
    <xf numFmtId="0" fontId="22" fillId="0" borderId="0" xfId="0" applyFont="1"/>
    <xf numFmtId="0" fontId="23" fillId="18" borderId="11" xfId="0" applyFont="1" applyFill="1" applyBorder="1" applyAlignment="1">
      <alignment horizontal="center" vertical="center" wrapText="1"/>
    </xf>
    <xf numFmtId="0" fontId="24" fillId="0" borderId="0" xfId="0" applyFont="1"/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8" fillId="0" borderId="13" xfId="0" applyNumberFormat="1" applyFont="1" applyBorder="1" applyAlignment="1">
      <alignment horizontal="left" wrapText="1"/>
    </xf>
    <xf numFmtId="3" fontId="18" fillId="0" borderId="14" xfId="0" applyNumberFormat="1" applyFont="1" applyBorder="1"/>
    <xf numFmtId="3" fontId="18" fillId="0" borderId="15" xfId="0" applyNumberFormat="1" applyFont="1" applyBorder="1"/>
    <xf numFmtId="3" fontId="18" fillId="0" borderId="16" xfId="0" applyNumberFormat="1" applyFont="1" applyBorder="1"/>
    <xf numFmtId="3" fontId="18" fillId="0" borderId="17" xfId="0" applyNumberFormat="1" applyFont="1" applyBorder="1"/>
    <xf numFmtId="1" fontId="18" fillId="0" borderId="18" xfId="0" applyNumberFormat="1" applyFont="1" applyBorder="1" applyAlignment="1">
      <alignment wrapText="1"/>
    </xf>
    <xf numFmtId="3" fontId="18" fillId="0" borderId="19" xfId="0" applyNumberFormat="1" applyFont="1" applyBorder="1"/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1" fontId="19" fillId="0" borderId="23" xfId="0" applyNumberFormat="1" applyFont="1" applyBorder="1" applyAlignment="1">
      <alignment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quotePrefix="1" applyFont="1" applyAlignment="1">
      <alignment horizontal="center" vertical="center"/>
    </xf>
    <xf numFmtId="3" fontId="25" fillId="0" borderId="0" xfId="0" applyNumberFormat="1" applyFont="1"/>
    <xf numFmtId="0" fontId="24" fillId="0" borderId="11" xfId="0" quotePrefix="1" applyFont="1" applyBorder="1" applyAlignment="1">
      <alignment horizontal="left" vertical="center"/>
    </xf>
    <xf numFmtId="0" fontId="22" fillId="0" borderId="0" xfId="0" quotePrefix="1" applyFont="1" applyAlignment="1">
      <alignment horizontal="center" vertical="center"/>
    </xf>
    <xf numFmtId="3" fontId="22" fillId="0" borderId="0" xfId="0" quotePrefix="1" applyNumberFormat="1" applyFont="1" applyAlignment="1">
      <alignment horizontal="left"/>
    </xf>
    <xf numFmtId="3" fontId="24" fillId="0" borderId="0" xfId="0" quotePrefix="1" applyNumberFormat="1" applyFont="1" applyAlignment="1">
      <alignment horizontal="left"/>
    </xf>
    <xf numFmtId="3" fontId="22" fillId="0" borderId="0" xfId="0" applyNumberFormat="1" applyFont="1"/>
    <xf numFmtId="3" fontId="24" fillId="0" borderId="0" xfId="0" quotePrefix="1" applyNumberFormat="1" applyFont="1" applyAlignment="1">
      <alignment horizontal="left" wrapText="1"/>
    </xf>
    <xf numFmtId="3" fontId="24" fillId="0" borderId="0" xfId="0" applyNumberFormat="1" applyFont="1"/>
    <xf numFmtId="3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quotePrefix="1" applyFont="1" applyAlignment="1">
      <alignment horizontal="left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18" borderId="0" xfId="0" applyFont="1" applyFill="1" applyAlignment="1">
      <alignment horizontal="center"/>
    </xf>
    <xf numFmtId="0" fontId="20" fillId="18" borderId="0" xfId="0" applyFont="1" applyFill="1" applyAlignment="1">
      <alignment wrapText="1"/>
    </xf>
    <xf numFmtId="0" fontId="22" fillId="0" borderId="0" xfId="0" applyFont="1" applyAlignment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0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0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0" xfId="42" applyFont="1" applyFill="1" applyBorder="1" applyAlignment="1">
      <alignment horizontal="left" vertical="center" wrapText="1"/>
    </xf>
    <xf numFmtId="0" fontId="18" fillId="20" borderId="30" xfId="42" applyFont="1" applyFill="1" applyBorder="1" applyAlignment="1">
      <alignment horizontal="left" vertical="center" wrapText="1"/>
    </xf>
    <xf numFmtId="0" fontId="19" fillId="0" borderId="29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29" xfId="42" applyFont="1" applyBorder="1" applyAlignment="1">
      <alignment horizontal="center" vertical="center" wrapText="1"/>
    </xf>
    <xf numFmtId="4" fontId="38" fillId="20" borderId="30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0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/>
    <xf numFmtId="0" fontId="35" fillId="20" borderId="30" xfId="42" applyFont="1" applyFill="1" applyBorder="1" applyAlignment="1">
      <alignment horizontal="left" wrapText="1" indent="4"/>
    </xf>
    <xf numFmtId="4" fontId="35" fillId="20" borderId="30" xfId="42" applyNumberFormat="1" applyFont="1" applyFill="1" applyBorder="1" applyAlignment="1">
      <alignment horizontal="right" wrapText="1"/>
    </xf>
    <xf numFmtId="4" fontId="43" fillId="20" borderId="30" xfId="42" applyNumberFormat="1" applyFont="1" applyFill="1" applyBorder="1" applyAlignment="1">
      <alignment horizontal="right" wrapText="1"/>
    </xf>
    <xf numFmtId="4" fontId="38" fillId="20" borderId="30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quotePrefix="1" applyFont="1" applyAlignment="1">
      <alignment horizontal="left" vertical="center"/>
    </xf>
    <xf numFmtId="0" fontId="25" fillId="0" borderId="0" xfId="0" quotePrefix="1" applyFont="1" applyAlignment="1">
      <alignment horizontal="left" vertical="center"/>
    </xf>
    <xf numFmtId="0" fontId="24" fillId="0" borderId="0" xfId="0" quotePrefix="1" applyFont="1" applyAlignment="1">
      <alignment horizontal="left" vertical="center" wrapText="1"/>
    </xf>
    <xf numFmtId="0" fontId="22" fillId="0" borderId="0" xfId="0" quotePrefix="1" applyFont="1" applyAlignment="1">
      <alignment horizontal="left" vertical="center" wrapText="1"/>
    </xf>
    <xf numFmtId="0" fontId="24" fillId="0" borderId="0" xfId="0" quotePrefix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4" fillId="0" borderId="11" xfId="0" quotePrefix="1" applyFont="1" applyBorder="1" applyAlignment="1">
      <alignment horizontal="left" vertical="center" wrapText="1"/>
    </xf>
    <xf numFmtId="0" fontId="24" fillId="0" borderId="11" xfId="0" quotePrefix="1" applyFont="1" applyBorder="1" applyAlignment="1">
      <alignment horizontal="center" vertical="center" wrapText="1"/>
    </xf>
    <xf numFmtId="0" fontId="44" fillId="20" borderId="30" xfId="42" applyFont="1" applyFill="1" applyBorder="1" applyAlignment="1">
      <alignment horizontal="left" wrapText="1" indent="5"/>
    </xf>
    <xf numFmtId="0" fontId="45" fillId="20" borderId="30" xfId="42" applyFont="1" applyFill="1" applyBorder="1" applyAlignment="1">
      <alignment horizontal="left" wrapText="1" indent="5"/>
    </xf>
    <xf numFmtId="4" fontId="43" fillId="20" borderId="30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0" xfId="42" applyFont="1" applyFill="1" applyBorder="1" applyAlignment="1">
      <alignment horizontal="left" vertical="center" wrapText="1"/>
    </xf>
    <xf numFmtId="4" fontId="39" fillId="20" borderId="30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0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0" xfId="42" applyFont="1" applyFill="1" applyBorder="1" applyAlignment="1">
      <alignment vertical="center" wrapText="1"/>
    </xf>
    <xf numFmtId="0" fontId="35" fillId="0" borderId="29" xfId="42" applyFont="1" applyBorder="1" applyAlignment="1">
      <alignment horizontal="left" vertical="center" wrapText="1"/>
    </xf>
    <xf numFmtId="0" fontId="35" fillId="20" borderId="30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0" xfId="42" applyFont="1" applyFill="1" applyBorder="1" applyAlignment="1">
      <alignment horizontal="left" wrapText="1"/>
    </xf>
    <xf numFmtId="0" fontId="37" fillId="20" borderId="30" xfId="42" applyFont="1" applyFill="1" applyBorder="1" applyAlignment="1">
      <alignment horizontal="left" wrapText="1"/>
    </xf>
    <xf numFmtId="0" fontId="40" fillId="20" borderId="30" xfId="42" applyFont="1" applyFill="1" applyBorder="1" applyAlignment="1">
      <alignment horizontal="left" wrapText="1"/>
    </xf>
    <xf numFmtId="0" fontId="35" fillId="0" borderId="29" xfId="42" applyFont="1" applyBorder="1" applyAlignment="1">
      <alignment vertical="center" wrapText="1"/>
    </xf>
    <xf numFmtId="0" fontId="35" fillId="20" borderId="30" xfId="42" applyFont="1" applyFill="1" applyBorder="1" applyAlignment="1">
      <alignment wrapText="1"/>
    </xf>
    <xf numFmtId="0" fontId="44" fillId="20" borderId="30" xfId="42" applyFont="1" applyFill="1" applyBorder="1" applyAlignment="1">
      <alignment wrapText="1"/>
    </xf>
    <xf numFmtId="0" fontId="45" fillId="20" borderId="30" xfId="42" applyFont="1" applyFill="1" applyBorder="1" applyAlignment="1">
      <alignment wrapText="1"/>
    </xf>
    <xf numFmtId="0" fontId="24" fillId="23" borderId="12" xfId="0" applyFont="1" applyFill="1" applyBorder="1" applyAlignment="1">
      <alignment horizontal="center" vertical="center" wrapText="1"/>
    </xf>
    <xf numFmtId="0" fontId="23" fillId="23" borderId="12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7" fillId="0" borderId="0" xfId="0" applyFont="1"/>
    <xf numFmtId="0" fontId="50" fillId="0" borderId="0" xfId="0" applyFont="1" applyAlignment="1">
      <alignment wrapText="1"/>
    </xf>
    <xf numFmtId="0" fontId="26" fillId="0" borderId="27" xfId="0" quotePrefix="1" applyFont="1" applyBorder="1" applyAlignment="1">
      <alignment horizontal="left" wrapText="1"/>
    </xf>
    <xf numFmtId="0" fontId="26" fillId="0" borderId="11" xfId="0" quotePrefix="1" applyFont="1" applyBorder="1" applyAlignment="1">
      <alignment horizontal="left" wrapText="1"/>
    </xf>
    <xf numFmtId="0" fontId="26" fillId="0" borderId="11" xfId="0" quotePrefix="1" applyFont="1" applyBorder="1" applyAlignment="1">
      <alignment horizontal="center" wrapText="1"/>
    </xf>
    <xf numFmtId="0" fontId="26" fillId="0" borderId="11" xfId="0" quotePrefix="1" applyFont="1" applyBorder="1" applyAlignment="1">
      <alignment horizontal="left"/>
    </xf>
    <xf numFmtId="0" fontId="24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3" fontId="26" fillId="26" borderId="12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3" fontId="26" fillId="0" borderId="12" xfId="0" applyNumberFormat="1" applyFont="1" applyBorder="1" applyAlignment="1">
      <alignment horizontal="right"/>
    </xf>
    <xf numFmtId="0" fontId="28" fillId="26" borderId="27" xfId="0" applyFont="1" applyFill="1" applyBorder="1" applyAlignment="1">
      <alignment horizontal="left"/>
    </xf>
    <xf numFmtId="0" fontId="18" fillId="26" borderId="11" xfId="0" applyFont="1" applyFill="1" applyBorder="1"/>
    <xf numFmtId="3" fontId="26" fillId="26" borderId="12" xfId="0" applyNumberFormat="1" applyFont="1" applyFill="1" applyBorder="1" applyAlignment="1">
      <alignment horizontal="right" wrapText="1"/>
    </xf>
    <xf numFmtId="3" fontId="26" fillId="21" borderId="27" xfId="0" quotePrefix="1" applyNumberFormat="1" applyFont="1" applyFill="1" applyBorder="1" applyAlignment="1">
      <alignment horizontal="right"/>
    </xf>
    <xf numFmtId="3" fontId="26" fillId="21" borderId="12" xfId="0" applyNumberFormat="1" applyFont="1" applyFill="1" applyBorder="1" applyAlignment="1">
      <alignment horizontal="right" wrapText="1"/>
    </xf>
    <xf numFmtId="3" fontId="26" fillId="26" borderId="27" xfId="0" quotePrefix="1" applyNumberFormat="1" applyFont="1" applyFill="1" applyBorder="1" applyAlignment="1">
      <alignment horizontal="right"/>
    </xf>
    <xf numFmtId="0" fontId="50" fillId="0" borderId="0" xfId="0" applyFont="1"/>
    <xf numFmtId="3" fontId="50" fillId="0" borderId="0" xfId="0" applyNumberFormat="1" applyFont="1"/>
    <xf numFmtId="0" fontId="53" fillId="0" borderId="0" xfId="0" applyFont="1"/>
    <xf numFmtId="0" fontId="51" fillId="0" borderId="0" xfId="0" quotePrefix="1" applyFont="1" applyAlignment="1">
      <alignment horizontal="left" wrapText="1"/>
    </xf>
    <xf numFmtId="0" fontId="55" fillId="0" borderId="0" xfId="0" applyFont="1"/>
    <xf numFmtId="0" fontId="22" fillId="0" borderId="0" xfId="0" applyFont="1" applyAlignment="1">
      <alignment horizontal="right"/>
    </xf>
    <xf numFmtId="0" fontId="39" fillId="20" borderId="30" xfId="42" applyFont="1" applyFill="1" applyBorder="1" applyAlignment="1">
      <alignment horizontal="left" wrapText="1"/>
    </xf>
    <xf numFmtId="4" fontId="56" fillId="20" borderId="30" xfId="42" applyNumberFormat="1" applyFont="1" applyFill="1" applyBorder="1" applyAlignment="1">
      <alignment vertical="center" wrapText="1"/>
    </xf>
    <xf numFmtId="3" fontId="26" fillId="0" borderId="0" xfId="0" applyNumberFormat="1" applyFont="1"/>
    <xf numFmtId="3" fontId="27" fillId="0" borderId="0" xfId="0" applyNumberFormat="1" applyFont="1"/>
    <xf numFmtId="0" fontId="57" fillId="0" borderId="0" xfId="0" applyFont="1" applyAlignment="1">
      <alignment wrapText="1"/>
    </xf>
    <xf numFmtId="4" fontId="27" fillId="0" borderId="0" xfId="0" applyNumberFormat="1" applyFont="1"/>
    <xf numFmtId="4" fontId="26" fillId="0" borderId="0" xfId="0" applyNumberFormat="1" applyFont="1"/>
    <xf numFmtId="4" fontId="18" fillId="0" borderId="14" xfId="0" applyNumberFormat="1" applyFont="1" applyBorder="1"/>
    <xf numFmtId="4" fontId="18" fillId="0" borderId="15" xfId="0" applyNumberFormat="1" applyFont="1" applyBorder="1"/>
    <xf numFmtId="4" fontId="18" fillId="0" borderId="16" xfId="0" applyNumberFormat="1" applyFont="1" applyBorder="1"/>
    <xf numFmtId="4" fontId="18" fillId="0" borderId="17" xfId="0" applyNumberFormat="1" applyFont="1" applyBorder="1"/>
    <xf numFmtId="4" fontId="18" fillId="0" borderId="19" xfId="0" applyNumberFormat="1" applyFont="1" applyBorder="1"/>
    <xf numFmtId="4" fontId="18" fillId="0" borderId="20" xfId="0" applyNumberFormat="1" applyFont="1" applyBorder="1"/>
    <xf numFmtId="4" fontId="18" fillId="0" borderId="21" xfId="0" applyNumberFormat="1" applyFont="1" applyBorder="1"/>
    <xf numFmtId="4" fontId="18" fillId="0" borderId="22" xfId="0" applyNumberFormat="1" applyFont="1" applyBorder="1"/>
    <xf numFmtId="0" fontId="26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2" fillId="0" borderId="12" xfId="0" applyFont="1" applyBorder="1" applyAlignment="1">
      <alignment wrapText="1"/>
    </xf>
    <xf numFmtId="0" fontId="22" fillId="0" borderId="12" xfId="0" applyFont="1" applyBorder="1"/>
    <xf numFmtId="0" fontId="30" fillId="0" borderId="12" xfId="0" applyFont="1" applyBorder="1" applyAlignment="1">
      <alignment wrapText="1"/>
    </xf>
    <xf numFmtId="0" fontId="24" fillId="0" borderId="12" xfId="0" applyFont="1" applyBorder="1"/>
    <xf numFmtId="0" fontId="24" fillId="21" borderId="12" xfId="0" applyFont="1" applyFill="1" applyBorder="1" applyAlignment="1">
      <alignment horizontal="center"/>
    </xf>
    <xf numFmtId="0" fontId="24" fillId="21" borderId="12" xfId="0" applyFont="1" applyFill="1" applyBorder="1" applyAlignment="1">
      <alignment wrapText="1"/>
    </xf>
    <xf numFmtId="4" fontId="26" fillId="21" borderId="12" xfId="0" applyNumberFormat="1" applyFont="1" applyFill="1" applyBorder="1"/>
    <xf numFmtId="0" fontId="24" fillId="0" borderId="12" xfId="0" applyFont="1" applyBorder="1" applyAlignment="1">
      <alignment wrapText="1"/>
    </xf>
    <xf numFmtId="4" fontId="26" fillId="0" borderId="12" xfId="0" applyNumberFormat="1" applyFont="1" applyBorder="1"/>
    <xf numFmtId="0" fontId="24" fillId="22" borderId="12" xfId="0" applyFont="1" applyFill="1" applyBorder="1" applyAlignment="1">
      <alignment horizontal="left"/>
    </xf>
    <xf numFmtId="0" fontId="24" fillId="22" borderId="12" xfId="0" applyFont="1" applyFill="1" applyBorder="1" applyAlignment="1">
      <alignment wrapText="1"/>
    </xf>
    <xf numFmtId="4" fontId="26" fillId="22" borderId="12" xfId="0" applyNumberFormat="1" applyFont="1" applyFill="1" applyBorder="1"/>
    <xf numFmtId="0" fontId="22" fillId="0" borderId="12" xfId="0" applyFont="1" applyBorder="1" applyAlignment="1">
      <alignment horizontal="center"/>
    </xf>
    <xf numFmtId="4" fontId="29" fillId="0" borderId="12" xfId="0" applyNumberFormat="1" applyFont="1" applyBorder="1"/>
    <xf numFmtId="4" fontId="27" fillId="0" borderId="12" xfId="0" applyNumberFormat="1" applyFont="1" applyBorder="1"/>
    <xf numFmtId="0" fontId="27" fillId="0" borderId="12" xfId="0" applyFont="1" applyBorder="1"/>
    <xf numFmtId="0" fontId="22" fillId="0" borderId="12" xfId="0" applyFont="1" applyBorder="1" applyAlignment="1">
      <alignment horizontal="right"/>
    </xf>
    <xf numFmtId="4" fontId="28" fillId="0" borderId="12" xfId="0" applyNumberFormat="1" applyFont="1" applyBorder="1"/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 wrapText="1"/>
    </xf>
    <xf numFmtId="0" fontId="57" fillId="0" borderId="12" xfId="0" applyFont="1" applyBorder="1" applyAlignment="1">
      <alignment wrapText="1"/>
    </xf>
    <xf numFmtId="0" fontId="22" fillId="18" borderId="12" xfId="0" applyFont="1" applyFill="1" applyBorder="1" applyAlignment="1">
      <alignment horizontal="right"/>
    </xf>
    <xf numFmtId="0" fontId="22" fillId="18" borderId="12" xfId="0" applyFont="1" applyFill="1" applyBorder="1" applyAlignment="1">
      <alignment wrapText="1"/>
    </xf>
    <xf numFmtId="0" fontId="57" fillId="0" borderId="12" xfId="0" applyFont="1" applyBorder="1"/>
    <xf numFmtId="0" fontId="26" fillId="0" borderId="3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3" fillId="18" borderId="12" xfId="0" applyFont="1" applyFill="1" applyBorder="1" applyAlignment="1">
      <alignment horizontal="center" vertical="center" wrapText="1"/>
    </xf>
    <xf numFmtId="1" fontId="19" fillId="19" borderId="35" xfId="0" applyNumberFormat="1" applyFont="1" applyFill="1" applyBorder="1" applyAlignment="1">
      <alignment horizontal="left" wrapText="1"/>
    </xf>
    <xf numFmtId="4" fontId="18" fillId="0" borderId="14" xfId="0" applyNumberFormat="1" applyFont="1" applyBorder="1" applyAlignment="1">
      <alignment horizontal="center" vertical="center" wrapText="1"/>
    </xf>
    <xf numFmtId="4" fontId="18" fillId="0" borderId="15" xfId="0" applyNumberFormat="1" applyFont="1" applyBorder="1" applyAlignment="1">
      <alignment horizontal="center" wrapText="1"/>
    </xf>
    <xf numFmtId="4" fontId="18" fillId="0" borderId="15" xfId="0" applyNumberFormat="1" applyFont="1" applyBorder="1" applyAlignment="1">
      <alignment horizontal="right" vertical="center" wrapText="1"/>
    </xf>
    <xf numFmtId="4" fontId="18" fillId="0" borderId="15" xfId="0" applyNumberFormat="1" applyFont="1" applyBorder="1" applyAlignment="1">
      <alignment horizontal="center"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4" fontId="18" fillId="0" borderId="17" xfId="0" applyNumberFormat="1" applyFont="1" applyBorder="1" applyAlignment="1">
      <alignment horizontal="center" vertical="center" wrapText="1"/>
    </xf>
    <xf numFmtId="1" fontId="19" fillId="19" borderId="12" xfId="0" applyNumberFormat="1" applyFont="1" applyFill="1" applyBorder="1" applyAlignment="1">
      <alignment horizontal="left" wrapText="1"/>
    </xf>
    <xf numFmtId="1" fontId="19" fillId="0" borderId="35" xfId="0" applyNumberFormat="1" applyFont="1" applyBorder="1" applyAlignment="1">
      <alignment horizontal="left" wrapText="1"/>
    </xf>
    <xf numFmtId="3" fontId="18" fillId="0" borderId="14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wrapText="1"/>
    </xf>
    <xf numFmtId="3" fontId="18" fillId="0" borderId="15" xfId="0" applyNumberFormat="1" applyFont="1" applyBorder="1" applyAlignment="1">
      <alignment horizontal="right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left" wrapText="1"/>
    </xf>
    <xf numFmtId="0" fontId="19" fillId="0" borderId="12" xfId="0" applyFont="1" applyBorder="1" applyAlignment="1">
      <alignment horizontal="center" vertical="center" wrapText="1"/>
    </xf>
    <xf numFmtId="1" fontId="19" fillId="0" borderId="24" xfId="0" applyNumberFormat="1" applyFont="1" applyBorder="1" applyAlignment="1">
      <alignment wrapText="1"/>
    </xf>
    <xf numFmtId="4" fontId="18" fillId="0" borderId="36" xfId="0" applyNumberFormat="1" applyFont="1" applyBorder="1"/>
    <xf numFmtId="4" fontId="18" fillId="0" borderId="37" xfId="0" applyNumberFormat="1" applyFont="1" applyBorder="1"/>
    <xf numFmtId="4" fontId="18" fillId="0" borderId="10" xfId="0" applyNumberFormat="1" applyFont="1" applyBorder="1"/>
    <xf numFmtId="4" fontId="18" fillId="0" borderId="38" xfId="0" applyNumberFormat="1" applyFont="1" applyBorder="1"/>
    <xf numFmtId="1" fontId="19" fillId="19" borderId="36" xfId="0" applyNumberFormat="1" applyFont="1" applyFill="1" applyBorder="1" applyAlignment="1">
      <alignment horizontal="right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1" fontId="19" fillId="0" borderId="36" xfId="0" applyNumberFormat="1" applyFont="1" applyBorder="1" applyAlignment="1">
      <alignment horizontal="right" vertical="top" wrapText="1"/>
    </xf>
    <xf numFmtId="3" fontId="18" fillId="0" borderId="36" xfId="0" applyNumberFormat="1" applyFont="1" applyBorder="1"/>
    <xf numFmtId="3" fontId="18" fillId="0" borderId="37" xfId="0" applyNumberFormat="1" applyFont="1" applyBorder="1"/>
    <xf numFmtId="3" fontId="18" fillId="0" borderId="10" xfId="0" applyNumberFormat="1" applyFont="1" applyBorder="1"/>
    <xf numFmtId="3" fontId="18" fillId="0" borderId="38" xfId="0" applyNumberFormat="1" applyFont="1" applyBorder="1"/>
    <xf numFmtId="0" fontId="22" fillId="0" borderId="12" xfId="0" applyFont="1" applyBorder="1" applyAlignment="1">
      <alignment horizontal="center" wrapText="1"/>
    </xf>
    <xf numFmtId="3" fontId="24" fillId="0" borderId="12" xfId="0" applyNumberFormat="1" applyFont="1" applyBorder="1" applyAlignment="1">
      <alignment horizontal="center" wrapText="1"/>
    </xf>
    <xf numFmtId="0" fontId="58" fillId="20" borderId="30" xfId="42" applyFont="1" applyFill="1" applyBorder="1" applyAlignment="1">
      <alignment horizontal="left" wrapText="1"/>
    </xf>
    <xf numFmtId="4" fontId="59" fillId="20" borderId="30" xfId="42" applyNumberFormat="1" applyFont="1" applyFill="1" applyBorder="1" applyAlignment="1">
      <alignment horizontal="right" wrapText="1"/>
    </xf>
    <xf numFmtId="4" fontId="60" fillId="0" borderId="12" xfId="0" applyNumberFormat="1" applyFont="1" applyBorder="1"/>
    <xf numFmtId="0" fontId="61" fillId="0" borderId="0" xfId="0" applyFont="1" applyAlignment="1">
      <alignment wrapText="1"/>
    </xf>
    <xf numFmtId="0" fontId="26" fillId="26" borderId="0" xfId="0" applyFont="1" applyFill="1" applyAlignment="1">
      <alignment horizontal="left" wrapText="1"/>
    </xf>
    <xf numFmtId="3" fontId="26" fillId="26" borderId="0" xfId="0" quotePrefix="1" applyNumberFormat="1" applyFont="1" applyFill="1" applyAlignment="1">
      <alignment horizontal="right"/>
    </xf>
    <xf numFmtId="3" fontId="26" fillId="26" borderId="0" xfId="0" applyNumberFormat="1" applyFont="1" applyFill="1" applyAlignment="1">
      <alignment horizontal="right" wrapText="1"/>
    </xf>
    <xf numFmtId="0" fontId="26" fillId="0" borderId="0" xfId="0" applyFont="1" applyAlignment="1">
      <alignment horizontal="left" wrapText="1"/>
    </xf>
    <xf numFmtId="3" fontId="26" fillId="0" borderId="0" xfId="0" quotePrefix="1" applyNumberFormat="1" applyFont="1" applyAlignment="1">
      <alignment horizontal="right"/>
    </xf>
    <xf numFmtId="3" fontId="26" fillId="0" borderId="0" xfId="0" applyNumberFormat="1" applyFont="1" applyAlignment="1">
      <alignment horizontal="right" wrapText="1"/>
    </xf>
    <xf numFmtId="4" fontId="26" fillId="26" borderId="12" xfId="0" applyNumberFormat="1" applyFont="1" applyFill="1" applyBorder="1" applyAlignment="1">
      <alignment horizontal="right"/>
    </xf>
    <xf numFmtId="4" fontId="26" fillId="0" borderId="12" xfId="0" applyNumberFormat="1" applyFont="1" applyBorder="1" applyAlignment="1">
      <alignment horizontal="right"/>
    </xf>
    <xf numFmtId="4" fontId="26" fillId="26" borderId="12" xfId="0" applyNumberFormat="1" applyFont="1" applyFill="1" applyBorder="1" applyAlignment="1">
      <alignment horizontal="right" wrapText="1"/>
    </xf>
    <xf numFmtId="4" fontId="26" fillId="21" borderId="27" xfId="0" quotePrefix="1" applyNumberFormat="1" applyFont="1" applyFill="1" applyBorder="1" applyAlignment="1">
      <alignment horizontal="right"/>
    </xf>
    <xf numFmtId="4" fontId="26" fillId="26" borderId="27" xfId="0" quotePrefix="1" applyNumberFormat="1" applyFont="1" applyFill="1" applyBorder="1" applyAlignment="1">
      <alignment horizontal="right"/>
    </xf>
    <xf numFmtId="4" fontId="29" fillId="0" borderId="0" xfId="0" applyNumberFormat="1" applyFont="1"/>
    <xf numFmtId="4" fontId="59" fillId="20" borderId="0" xfId="42" applyNumberFormat="1" applyFont="1" applyFill="1" applyAlignment="1">
      <alignment horizontal="right" wrapText="1"/>
    </xf>
    <xf numFmtId="0" fontId="24" fillId="27" borderId="12" xfId="0" applyFont="1" applyFill="1" applyBorder="1" applyAlignment="1">
      <alignment horizontal="right"/>
    </xf>
    <xf numFmtId="0" fontId="24" fillId="27" borderId="12" xfId="0" applyFont="1" applyFill="1" applyBorder="1" applyAlignment="1">
      <alignment wrapText="1"/>
    </xf>
    <xf numFmtId="4" fontId="26" fillId="27" borderId="12" xfId="0" applyNumberFormat="1" applyFont="1" applyFill="1" applyBorder="1"/>
    <xf numFmtId="0" fontId="26" fillId="0" borderId="3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54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28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/>
    </xf>
    <xf numFmtId="0" fontId="28" fillId="0" borderId="27" xfId="0" applyFont="1" applyBorder="1" applyAlignment="1">
      <alignment horizontal="left" wrapText="1"/>
    </xf>
    <xf numFmtId="0" fontId="29" fillId="0" borderId="11" xfId="0" applyFont="1" applyBorder="1" applyAlignment="1">
      <alignment wrapText="1"/>
    </xf>
    <xf numFmtId="0" fontId="28" fillId="26" borderId="27" xfId="0" quotePrefix="1" applyFont="1" applyFill="1" applyBorder="1" applyAlignment="1">
      <alignment horizontal="left" wrapText="1"/>
    </xf>
    <xf numFmtId="0" fontId="29" fillId="26" borderId="11" xfId="0" applyFont="1" applyFill="1" applyBorder="1" applyAlignment="1">
      <alignment wrapText="1"/>
    </xf>
    <xf numFmtId="0" fontId="51" fillId="0" borderId="0" xfId="0" quotePrefix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2" fillId="0" borderId="0" xfId="0" applyFont="1"/>
    <xf numFmtId="0" fontId="28" fillId="0" borderId="27" xfId="0" quotePrefix="1" applyFont="1" applyBorder="1" applyAlignment="1">
      <alignment horizontal="left" wrapText="1"/>
    </xf>
    <xf numFmtId="0" fontId="26" fillId="26" borderId="27" xfId="0" applyFont="1" applyFill="1" applyBorder="1" applyAlignment="1">
      <alignment horizontal="left" wrapText="1"/>
    </xf>
    <xf numFmtId="0" fontId="26" fillId="26" borderId="11" xfId="0" applyFont="1" applyFill="1" applyBorder="1" applyAlignment="1">
      <alignment horizontal="left" wrapText="1"/>
    </xf>
    <xf numFmtId="0" fontId="26" fillId="26" borderId="31" xfId="0" applyFont="1" applyFill="1" applyBorder="1" applyAlignment="1">
      <alignment horizontal="left" wrapText="1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8" fillId="26" borderId="27" xfId="0" applyFont="1" applyFill="1" applyBorder="1" applyAlignment="1">
      <alignment horizontal="left" wrapText="1"/>
    </xf>
    <xf numFmtId="0" fontId="18" fillId="26" borderId="11" xfId="0" applyFont="1" applyFill="1" applyBorder="1"/>
    <xf numFmtId="0" fontId="18" fillId="0" borderId="11" xfId="0" applyFont="1" applyBorder="1"/>
    <xf numFmtId="0" fontId="28" fillId="0" borderId="27" xfId="0" quotePrefix="1" applyFont="1" applyBorder="1" applyAlignment="1">
      <alignment horizontal="left"/>
    </xf>
    <xf numFmtId="0" fontId="18" fillId="0" borderId="11" xfId="0" applyFont="1" applyBorder="1" applyAlignment="1">
      <alignment wrapText="1"/>
    </xf>
    <xf numFmtId="0" fontId="26" fillId="21" borderId="27" xfId="0" applyFont="1" applyFill="1" applyBorder="1" applyAlignment="1">
      <alignment horizontal="left" wrapText="1"/>
    </xf>
    <xf numFmtId="0" fontId="26" fillId="21" borderId="11" xfId="0" applyFont="1" applyFill="1" applyBorder="1" applyAlignment="1">
      <alignment horizontal="left" wrapText="1"/>
    </xf>
    <xf numFmtId="0" fontId="26" fillId="21" borderId="31" xfId="0" applyFont="1" applyFill="1" applyBorder="1" applyAlignment="1">
      <alignment horizontal="left" wrapText="1"/>
    </xf>
    <xf numFmtId="0" fontId="26" fillId="0" borderId="28" xfId="0" applyFont="1" applyBorder="1" applyAlignment="1">
      <alignment horizontal="left" wrapText="1"/>
    </xf>
    <xf numFmtId="0" fontId="36" fillId="0" borderId="34" xfId="42" applyFont="1" applyBorder="1" applyAlignment="1">
      <alignment horizontal="center" wrapText="1"/>
    </xf>
    <xf numFmtId="0" fontId="36" fillId="0" borderId="34" xfId="42" applyFont="1" applyBorder="1" applyAlignment="1">
      <alignment horizontal="center"/>
    </xf>
    <xf numFmtId="3" fontId="19" fillId="0" borderId="24" xfId="0" applyNumberFormat="1" applyFont="1" applyBorder="1" applyAlignment="1">
      <alignment horizontal="center"/>
    </xf>
    <xf numFmtId="3" fontId="19" fillId="0" borderId="25" xfId="0" applyNumberFormat="1" applyFont="1" applyBorder="1" applyAlignment="1">
      <alignment horizontal="center"/>
    </xf>
    <xf numFmtId="3" fontId="19" fillId="0" borderId="26" xfId="0" applyNumberFormat="1" applyFont="1" applyBorder="1" applyAlignment="1">
      <alignment horizontal="center"/>
    </xf>
    <xf numFmtId="0" fontId="24" fillId="0" borderId="28" xfId="0" quotePrefix="1" applyFont="1" applyBorder="1" applyAlignment="1">
      <alignment horizontal="left" wrapText="1"/>
    </xf>
    <xf numFmtId="0" fontId="22" fillId="0" borderId="28" xfId="0" applyFont="1" applyBorder="1" applyAlignment="1">
      <alignment wrapText="1"/>
    </xf>
    <xf numFmtId="0" fontId="26" fillId="0" borderId="0" xfId="0" applyFont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4" fontId="19" fillId="0" borderId="24" xfId="0" applyNumberFormat="1" applyFont="1" applyBorder="1" applyAlignment="1">
      <alignment horizontal="center"/>
    </xf>
    <xf numFmtId="4" fontId="19" fillId="0" borderId="25" xfId="0" applyNumberFormat="1" applyFont="1" applyBorder="1" applyAlignment="1">
      <alignment horizontal="center"/>
    </xf>
    <xf numFmtId="4" fontId="19" fillId="0" borderId="26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6" fillId="23" borderId="27" xfId="0" applyFont="1" applyFill="1" applyBorder="1" applyAlignment="1">
      <alignment horizontal="center" vertical="center" wrapText="1"/>
    </xf>
    <xf numFmtId="0" fontId="26" fillId="23" borderId="3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25" borderId="27" xfId="0" applyFont="1" applyFill="1" applyBorder="1" applyAlignment="1">
      <alignment horizontal="center" vertical="center" wrapText="1"/>
    </xf>
    <xf numFmtId="0" fontId="26" fillId="25" borderId="31" xfId="0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 wrapText="1"/>
    </xf>
    <xf numFmtId="0" fontId="26" fillId="24" borderId="3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 2" xfId="43" xr:uid="{00000000-0005-0000-0000-000025000000}"/>
    <cellStyle name="Normalno" xfId="0" builtinId="0"/>
    <cellStyle name="Normalno 2" xfId="42" xr:uid="{00000000-0005-0000-0000-000026000000}"/>
    <cellStyle name="Note" xfId="37" xr:uid="{00000000-0005-0000-0000-000027000000}"/>
    <cellStyle name="Obično_List4" xfId="44" xr:uid="{00000000-0005-0000-0000-000028000000}"/>
    <cellStyle name="Output" xfId="38" xr:uid="{00000000-0005-0000-0000-000029000000}"/>
    <cellStyle name="Title" xfId="39" xr:uid="{00000000-0005-0000-0000-00002A000000}"/>
    <cellStyle name="Total" xfId="40" xr:uid="{00000000-0005-0000-0000-00002B000000}"/>
    <cellStyle name="Warning Text" xfId="41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21</xdr:row>
      <xdr:rowOff>22860</xdr:rowOff>
    </xdr:from>
    <xdr:to>
      <xdr:col>1</xdr:col>
      <xdr:colOff>0</xdr:colOff>
      <xdr:row>23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21</xdr:row>
      <xdr:rowOff>22860</xdr:rowOff>
    </xdr:from>
    <xdr:to>
      <xdr:col>0</xdr:col>
      <xdr:colOff>1089660</xdr:colOff>
      <xdr:row>23</xdr:row>
      <xdr:rowOff>0</xdr:rowOff>
    </xdr:to>
    <xdr:sp macro="" textlink="">
      <xdr:nvSpPr>
        <xdr:cNvPr id="2077" name="Line 2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36</xdr:row>
      <xdr:rowOff>22860</xdr:rowOff>
    </xdr:from>
    <xdr:to>
      <xdr:col>1</xdr:col>
      <xdr:colOff>0</xdr:colOff>
      <xdr:row>38</xdr:row>
      <xdr:rowOff>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36</xdr:row>
      <xdr:rowOff>22860</xdr:rowOff>
    </xdr:from>
    <xdr:to>
      <xdr:col>0</xdr:col>
      <xdr:colOff>1089660</xdr:colOff>
      <xdr:row>38</xdr:row>
      <xdr:rowOff>0</xdr:rowOff>
    </xdr:to>
    <xdr:sp macro="" textlink="">
      <xdr:nvSpPr>
        <xdr:cNvPr id="2079" name="Line 2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21</xdr:row>
      <xdr:rowOff>22860</xdr:rowOff>
    </xdr:from>
    <xdr:to>
      <xdr:col>0</xdr:col>
      <xdr:colOff>1089660</xdr:colOff>
      <xdr:row>23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7620" y="499110"/>
          <a:ext cx="1062990" cy="14439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36</xdr:row>
      <xdr:rowOff>22860</xdr:rowOff>
    </xdr:from>
    <xdr:to>
      <xdr:col>0</xdr:col>
      <xdr:colOff>1089660</xdr:colOff>
      <xdr:row>38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>
          <a:off x="7620" y="5299710"/>
          <a:ext cx="1062990" cy="14154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36</xdr:row>
      <xdr:rowOff>22860</xdr:rowOff>
    </xdr:from>
    <xdr:to>
      <xdr:col>0</xdr:col>
      <xdr:colOff>1089660</xdr:colOff>
      <xdr:row>38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7620" y="5299710"/>
          <a:ext cx="1062990" cy="14154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8"/>
  <sheetViews>
    <sheetView view="pageBreakPreview" zoomScaleNormal="100" zoomScaleSheetLayoutView="100" workbookViewId="0">
      <selection activeCell="N10" sqref="N10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37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256" width="11.42578125" style="3"/>
    <col min="257" max="258" width="4.28515625" style="3" customWidth="1"/>
    <col min="259" max="259" width="5.5703125" style="3" customWidth="1"/>
    <col min="260" max="260" width="5.28515625" style="3" customWidth="1"/>
    <col min="261" max="261" width="44.7109375" style="3" customWidth="1"/>
    <col min="262" max="262" width="15.85546875" style="3" bestFit="1" customWidth="1"/>
    <col min="263" max="263" width="17.28515625" style="3" customWidth="1"/>
    <col min="264" max="264" width="16.7109375" style="3" customWidth="1"/>
    <col min="265" max="265" width="11.42578125" style="3"/>
    <col min="266" max="266" width="16.28515625" style="3" bestFit="1" customWidth="1"/>
    <col min="267" max="267" width="21.7109375" style="3" bestFit="1" customWidth="1"/>
    <col min="268" max="512" width="11.42578125" style="3"/>
    <col min="513" max="514" width="4.28515625" style="3" customWidth="1"/>
    <col min="515" max="515" width="5.5703125" style="3" customWidth="1"/>
    <col min="516" max="516" width="5.28515625" style="3" customWidth="1"/>
    <col min="517" max="517" width="44.7109375" style="3" customWidth="1"/>
    <col min="518" max="518" width="15.85546875" style="3" bestFit="1" customWidth="1"/>
    <col min="519" max="519" width="17.28515625" style="3" customWidth="1"/>
    <col min="520" max="520" width="16.7109375" style="3" customWidth="1"/>
    <col min="521" max="521" width="11.42578125" style="3"/>
    <col min="522" max="522" width="16.28515625" style="3" bestFit="1" customWidth="1"/>
    <col min="523" max="523" width="21.7109375" style="3" bestFit="1" customWidth="1"/>
    <col min="524" max="768" width="11.42578125" style="3"/>
    <col min="769" max="770" width="4.28515625" style="3" customWidth="1"/>
    <col min="771" max="771" width="5.5703125" style="3" customWidth="1"/>
    <col min="772" max="772" width="5.28515625" style="3" customWidth="1"/>
    <col min="773" max="773" width="44.7109375" style="3" customWidth="1"/>
    <col min="774" max="774" width="15.85546875" style="3" bestFit="1" customWidth="1"/>
    <col min="775" max="775" width="17.28515625" style="3" customWidth="1"/>
    <col min="776" max="776" width="16.7109375" style="3" customWidth="1"/>
    <col min="777" max="777" width="11.42578125" style="3"/>
    <col min="778" max="778" width="16.28515625" style="3" bestFit="1" customWidth="1"/>
    <col min="779" max="779" width="21.7109375" style="3" bestFit="1" customWidth="1"/>
    <col min="780" max="1024" width="11.42578125" style="3"/>
    <col min="1025" max="1026" width="4.28515625" style="3" customWidth="1"/>
    <col min="1027" max="1027" width="5.5703125" style="3" customWidth="1"/>
    <col min="1028" max="1028" width="5.28515625" style="3" customWidth="1"/>
    <col min="1029" max="1029" width="44.7109375" style="3" customWidth="1"/>
    <col min="1030" max="1030" width="15.85546875" style="3" bestFit="1" customWidth="1"/>
    <col min="1031" max="1031" width="17.28515625" style="3" customWidth="1"/>
    <col min="1032" max="1032" width="16.7109375" style="3" customWidth="1"/>
    <col min="1033" max="1033" width="11.42578125" style="3"/>
    <col min="1034" max="1034" width="16.28515625" style="3" bestFit="1" customWidth="1"/>
    <col min="1035" max="1035" width="21.7109375" style="3" bestFit="1" customWidth="1"/>
    <col min="1036" max="1280" width="11.42578125" style="3"/>
    <col min="1281" max="1282" width="4.28515625" style="3" customWidth="1"/>
    <col min="1283" max="1283" width="5.5703125" style="3" customWidth="1"/>
    <col min="1284" max="1284" width="5.28515625" style="3" customWidth="1"/>
    <col min="1285" max="1285" width="44.7109375" style="3" customWidth="1"/>
    <col min="1286" max="1286" width="15.85546875" style="3" bestFit="1" customWidth="1"/>
    <col min="1287" max="1287" width="17.28515625" style="3" customWidth="1"/>
    <col min="1288" max="1288" width="16.7109375" style="3" customWidth="1"/>
    <col min="1289" max="1289" width="11.42578125" style="3"/>
    <col min="1290" max="1290" width="16.28515625" style="3" bestFit="1" customWidth="1"/>
    <col min="1291" max="1291" width="21.7109375" style="3" bestFit="1" customWidth="1"/>
    <col min="1292" max="1536" width="11.42578125" style="3"/>
    <col min="1537" max="1538" width="4.28515625" style="3" customWidth="1"/>
    <col min="1539" max="1539" width="5.5703125" style="3" customWidth="1"/>
    <col min="1540" max="1540" width="5.28515625" style="3" customWidth="1"/>
    <col min="1541" max="1541" width="44.7109375" style="3" customWidth="1"/>
    <col min="1542" max="1542" width="15.85546875" style="3" bestFit="1" customWidth="1"/>
    <col min="1543" max="1543" width="17.28515625" style="3" customWidth="1"/>
    <col min="1544" max="1544" width="16.7109375" style="3" customWidth="1"/>
    <col min="1545" max="1545" width="11.42578125" style="3"/>
    <col min="1546" max="1546" width="16.28515625" style="3" bestFit="1" customWidth="1"/>
    <col min="1547" max="1547" width="21.7109375" style="3" bestFit="1" customWidth="1"/>
    <col min="1548" max="1792" width="11.42578125" style="3"/>
    <col min="1793" max="1794" width="4.28515625" style="3" customWidth="1"/>
    <col min="1795" max="1795" width="5.5703125" style="3" customWidth="1"/>
    <col min="1796" max="1796" width="5.28515625" style="3" customWidth="1"/>
    <col min="1797" max="1797" width="44.7109375" style="3" customWidth="1"/>
    <col min="1798" max="1798" width="15.85546875" style="3" bestFit="1" customWidth="1"/>
    <col min="1799" max="1799" width="17.28515625" style="3" customWidth="1"/>
    <col min="1800" max="1800" width="16.7109375" style="3" customWidth="1"/>
    <col min="1801" max="1801" width="11.42578125" style="3"/>
    <col min="1802" max="1802" width="16.28515625" style="3" bestFit="1" customWidth="1"/>
    <col min="1803" max="1803" width="21.7109375" style="3" bestFit="1" customWidth="1"/>
    <col min="1804" max="2048" width="11.42578125" style="3"/>
    <col min="2049" max="2050" width="4.28515625" style="3" customWidth="1"/>
    <col min="2051" max="2051" width="5.5703125" style="3" customWidth="1"/>
    <col min="2052" max="2052" width="5.28515625" style="3" customWidth="1"/>
    <col min="2053" max="2053" width="44.7109375" style="3" customWidth="1"/>
    <col min="2054" max="2054" width="15.85546875" style="3" bestFit="1" customWidth="1"/>
    <col min="2055" max="2055" width="17.28515625" style="3" customWidth="1"/>
    <col min="2056" max="2056" width="16.7109375" style="3" customWidth="1"/>
    <col min="2057" max="2057" width="11.42578125" style="3"/>
    <col min="2058" max="2058" width="16.28515625" style="3" bestFit="1" customWidth="1"/>
    <col min="2059" max="2059" width="21.7109375" style="3" bestFit="1" customWidth="1"/>
    <col min="2060" max="2304" width="11.42578125" style="3"/>
    <col min="2305" max="2306" width="4.28515625" style="3" customWidth="1"/>
    <col min="2307" max="2307" width="5.5703125" style="3" customWidth="1"/>
    <col min="2308" max="2308" width="5.28515625" style="3" customWidth="1"/>
    <col min="2309" max="2309" width="44.7109375" style="3" customWidth="1"/>
    <col min="2310" max="2310" width="15.85546875" style="3" bestFit="1" customWidth="1"/>
    <col min="2311" max="2311" width="17.28515625" style="3" customWidth="1"/>
    <col min="2312" max="2312" width="16.7109375" style="3" customWidth="1"/>
    <col min="2313" max="2313" width="11.42578125" style="3"/>
    <col min="2314" max="2314" width="16.28515625" style="3" bestFit="1" customWidth="1"/>
    <col min="2315" max="2315" width="21.7109375" style="3" bestFit="1" customWidth="1"/>
    <col min="2316" max="2560" width="11.42578125" style="3"/>
    <col min="2561" max="2562" width="4.28515625" style="3" customWidth="1"/>
    <col min="2563" max="2563" width="5.5703125" style="3" customWidth="1"/>
    <col min="2564" max="2564" width="5.28515625" style="3" customWidth="1"/>
    <col min="2565" max="2565" width="44.7109375" style="3" customWidth="1"/>
    <col min="2566" max="2566" width="15.85546875" style="3" bestFit="1" customWidth="1"/>
    <col min="2567" max="2567" width="17.28515625" style="3" customWidth="1"/>
    <col min="2568" max="2568" width="16.7109375" style="3" customWidth="1"/>
    <col min="2569" max="2569" width="11.42578125" style="3"/>
    <col min="2570" max="2570" width="16.28515625" style="3" bestFit="1" customWidth="1"/>
    <col min="2571" max="2571" width="21.7109375" style="3" bestFit="1" customWidth="1"/>
    <col min="2572" max="2816" width="11.42578125" style="3"/>
    <col min="2817" max="2818" width="4.28515625" style="3" customWidth="1"/>
    <col min="2819" max="2819" width="5.5703125" style="3" customWidth="1"/>
    <col min="2820" max="2820" width="5.28515625" style="3" customWidth="1"/>
    <col min="2821" max="2821" width="44.7109375" style="3" customWidth="1"/>
    <col min="2822" max="2822" width="15.85546875" style="3" bestFit="1" customWidth="1"/>
    <col min="2823" max="2823" width="17.28515625" style="3" customWidth="1"/>
    <col min="2824" max="2824" width="16.7109375" style="3" customWidth="1"/>
    <col min="2825" max="2825" width="11.42578125" style="3"/>
    <col min="2826" max="2826" width="16.28515625" style="3" bestFit="1" customWidth="1"/>
    <col min="2827" max="2827" width="21.7109375" style="3" bestFit="1" customWidth="1"/>
    <col min="2828" max="3072" width="11.42578125" style="3"/>
    <col min="3073" max="3074" width="4.28515625" style="3" customWidth="1"/>
    <col min="3075" max="3075" width="5.5703125" style="3" customWidth="1"/>
    <col min="3076" max="3076" width="5.28515625" style="3" customWidth="1"/>
    <col min="3077" max="3077" width="44.7109375" style="3" customWidth="1"/>
    <col min="3078" max="3078" width="15.85546875" style="3" bestFit="1" customWidth="1"/>
    <col min="3079" max="3079" width="17.28515625" style="3" customWidth="1"/>
    <col min="3080" max="3080" width="16.7109375" style="3" customWidth="1"/>
    <col min="3081" max="3081" width="11.42578125" style="3"/>
    <col min="3082" max="3082" width="16.28515625" style="3" bestFit="1" customWidth="1"/>
    <col min="3083" max="3083" width="21.7109375" style="3" bestFit="1" customWidth="1"/>
    <col min="3084" max="3328" width="11.42578125" style="3"/>
    <col min="3329" max="3330" width="4.28515625" style="3" customWidth="1"/>
    <col min="3331" max="3331" width="5.5703125" style="3" customWidth="1"/>
    <col min="3332" max="3332" width="5.28515625" style="3" customWidth="1"/>
    <col min="3333" max="3333" width="44.7109375" style="3" customWidth="1"/>
    <col min="3334" max="3334" width="15.85546875" style="3" bestFit="1" customWidth="1"/>
    <col min="3335" max="3335" width="17.28515625" style="3" customWidth="1"/>
    <col min="3336" max="3336" width="16.7109375" style="3" customWidth="1"/>
    <col min="3337" max="3337" width="11.42578125" style="3"/>
    <col min="3338" max="3338" width="16.28515625" style="3" bestFit="1" customWidth="1"/>
    <col min="3339" max="3339" width="21.7109375" style="3" bestFit="1" customWidth="1"/>
    <col min="3340" max="3584" width="11.42578125" style="3"/>
    <col min="3585" max="3586" width="4.28515625" style="3" customWidth="1"/>
    <col min="3587" max="3587" width="5.5703125" style="3" customWidth="1"/>
    <col min="3588" max="3588" width="5.28515625" style="3" customWidth="1"/>
    <col min="3589" max="3589" width="44.7109375" style="3" customWidth="1"/>
    <col min="3590" max="3590" width="15.85546875" style="3" bestFit="1" customWidth="1"/>
    <col min="3591" max="3591" width="17.28515625" style="3" customWidth="1"/>
    <col min="3592" max="3592" width="16.7109375" style="3" customWidth="1"/>
    <col min="3593" max="3593" width="11.42578125" style="3"/>
    <col min="3594" max="3594" width="16.28515625" style="3" bestFit="1" customWidth="1"/>
    <col min="3595" max="3595" width="21.7109375" style="3" bestFit="1" customWidth="1"/>
    <col min="3596" max="3840" width="11.42578125" style="3"/>
    <col min="3841" max="3842" width="4.28515625" style="3" customWidth="1"/>
    <col min="3843" max="3843" width="5.5703125" style="3" customWidth="1"/>
    <col min="3844" max="3844" width="5.28515625" style="3" customWidth="1"/>
    <col min="3845" max="3845" width="44.7109375" style="3" customWidth="1"/>
    <col min="3846" max="3846" width="15.85546875" style="3" bestFit="1" customWidth="1"/>
    <col min="3847" max="3847" width="17.28515625" style="3" customWidth="1"/>
    <col min="3848" max="3848" width="16.7109375" style="3" customWidth="1"/>
    <col min="3849" max="3849" width="11.42578125" style="3"/>
    <col min="3850" max="3850" width="16.28515625" style="3" bestFit="1" customWidth="1"/>
    <col min="3851" max="3851" width="21.7109375" style="3" bestFit="1" customWidth="1"/>
    <col min="3852" max="4096" width="11.42578125" style="3"/>
    <col min="4097" max="4098" width="4.28515625" style="3" customWidth="1"/>
    <col min="4099" max="4099" width="5.5703125" style="3" customWidth="1"/>
    <col min="4100" max="4100" width="5.28515625" style="3" customWidth="1"/>
    <col min="4101" max="4101" width="44.7109375" style="3" customWidth="1"/>
    <col min="4102" max="4102" width="15.85546875" style="3" bestFit="1" customWidth="1"/>
    <col min="4103" max="4103" width="17.28515625" style="3" customWidth="1"/>
    <col min="4104" max="4104" width="16.7109375" style="3" customWidth="1"/>
    <col min="4105" max="4105" width="11.42578125" style="3"/>
    <col min="4106" max="4106" width="16.28515625" style="3" bestFit="1" customWidth="1"/>
    <col min="4107" max="4107" width="21.7109375" style="3" bestFit="1" customWidth="1"/>
    <col min="4108" max="4352" width="11.42578125" style="3"/>
    <col min="4353" max="4354" width="4.28515625" style="3" customWidth="1"/>
    <col min="4355" max="4355" width="5.5703125" style="3" customWidth="1"/>
    <col min="4356" max="4356" width="5.28515625" style="3" customWidth="1"/>
    <col min="4357" max="4357" width="44.7109375" style="3" customWidth="1"/>
    <col min="4358" max="4358" width="15.85546875" style="3" bestFit="1" customWidth="1"/>
    <col min="4359" max="4359" width="17.28515625" style="3" customWidth="1"/>
    <col min="4360" max="4360" width="16.7109375" style="3" customWidth="1"/>
    <col min="4361" max="4361" width="11.42578125" style="3"/>
    <col min="4362" max="4362" width="16.28515625" style="3" bestFit="1" customWidth="1"/>
    <col min="4363" max="4363" width="21.7109375" style="3" bestFit="1" customWidth="1"/>
    <col min="4364" max="4608" width="11.42578125" style="3"/>
    <col min="4609" max="4610" width="4.28515625" style="3" customWidth="1"/>
    <col min="4611" max="4611" width="5.5703125" style="3" customWidth="1"/>
    <col min="4612" max="4612" width="5.28515625" style="3" customWidth="1"/>
    <col min="4613" max="4613" width="44.7109375" style="3" customWidth="1"/>
    <col min="4614" max="4614" width="15.85546875" style="3" bestFit="1" customWidth="1"/>
    <col min="4615" max="4615" width="17.28515625" style="3" customWidth="1"/>
    <col min="4616" max="4616" width="16.7109375" style="3" customWidth="1"/>
    <col min="4617" max="4617" width="11.42578125" style="3"/>
    <col min="4618" max="4618" width="16.28515625" style="3" bestFit="1" customWidth="1"/>
    <col min="4619" max="4619" width="21.7109375" style="3" bestFit="1" customWidth="1"/>
    <col min="4620" max="4864" width="11.42578125" style="3"/>
    <col min="4865" max="4866" width="4.28515625" style="3" customWidth="1"/>
    <col min="4867" max="4867" width="5.5703125" style="3" customWidth="1"/>
    <col min="4868" max="4868" width="5.28515625" style="3" customWidth="1"/>
    <col min="4869" max="4869" width="44.7109375" style="3" customWidth="1"/>
    <col min="4870" max="4870" width="15.85546875" style="3" bestFit="1" customWidth="1"/>
    <col min="4871" max="4871" width="17.28515625" style="3" customWidth="1"/>
    <col min="4872" max="4872" width="16.7109375" style="3" customWidth="1"/>
    <col min="4873" max="4873" width="11.42578125" style="3"/>
    <col min="4874" max="4874" width="16.28515625" style="3" bestFit="1" customWidth="1"/>
    <col min="4875" max="4875" width="21.7109375" style="3" bestFit="1" customWidth="1"/>
    <col min="4876" max="5120" width="11.42578125" style="3"/>
    <col min="5121" max="5122" width="4.28515625" style="3" customWidth="1"/>
    <col min="5123" max="5123" width="5.5703125" style="3" customWidth="1"/>
    <col min="5124" max="5124" width="5.28515625" style="3" customWidth="1"/>
    <col min="5125" max="5125" width="44.7109375" style="3" customWidth="1"/>
    <col min="5126" max="5126" width="15.85546875" style="3" bestFit="1" customWidth="1"/>
    <col min="5127" max="5127" width="17.28515625" style="3" customWidth="1"/>
    <col min="5128" max="5128" width="16.7109375" style="3" customWidth="1"/>
    <col min="5129" max="5129" width="11.42578125" style="3"/>
    <col min="5130" max="5130" width="16.28515625" style="3" bestFit="1" customWidth="1"/>
    <col min="5131" max="5131" width="21.7109375" style="3" bestFit="1" customWidth="1"/>
    <col min="5132" max="5376" width="11.42578125" style="3"/>
    <col min="5377" max="5378" width="4.28515625" style="3" customWidth="1"/>
    <col min="5379" max="5379" width="5.5703125" style="3" customWidth="1"/>
    <col min="5380" max="5380" width="5.28515625" style="3" customWidth="1"/>
    <col min="5381" max="5381" width="44.7109375" style="3" customWidth="1"/>
    <col min="5382" max="5382" width="15.85546875" style="3" bestFit="1" customWidth="1"/>
    <col min="5383" max="5383" width="17.28515625" style="3" customWidth="1"/>
    <col min="5384" max="5384" width="16.7109375" style="3" customWidth="1"/>
    <col min="5385" max="5385" width="11.42578125" style="3"/>
    <col min="5386" max="5386" width="16.28515625" style="3" bestFit="1" customWidth="1"/>
    <col min="5387" max="5387" width="21.7109375" style="3" bestFit="1" customWidth="1"/>
    <col min="5388" max="5632" width="11.42578125" style="3"/>
    <col min="5633" max="5634" width="4.28515625" style="3" customWidth="1"/>
    <col min="5635" max="5635" width="5.5703125" style="3" customWidth="1"/>
    <col min="5636" max="5636" width="5.28515625" style="3" customWidth="1"/>
    <col min="5637" max="5637" width="44.7109375" style="3" customWidth="1"/>
    <col min="5638" max="5638" width="15.85546875" style="3" bestFit="1" customWidth="1"/>
    <col min="5639" max="5639" width="17.28515625" style="3" customWidth="1"/>
    <col min="5640" max="5640" width="16.7109375" style="3" customWidth="1"/>
    <col min="5641" max="5641" width="11.42578125" style="3"/>
    <col min="5642" max="5642" width="16.28515625" style="3" bestFit="1" customWidth="1"/>
    <col min="5643" max="5643" width="21.7109375" style="3" bestFit="1" customWidth="1"/>
    <col min="5644" max="5888" width="11.42578125" style="3"/>
    <col min="5889" max="5890" width="4.28515625" style="3" customWidth="1"/>
    <col min="5891" max="5891" width="5.5703125" style="3" customWidth="1"/>
    <col min="5892" max="5892" width="5.28515625" style="3" customWidth="1"/>
    <col min="5893" max="5893" width="44.7109375" style="3" customWidth="1"/>
    <col min="5894" max="5894" width="15.85546875" style="3" bestFit="1" customWidth="1"/>
    <col min="5895" max="5895" width="17.28515625" style="3" customWidth="1"/>
    <col min="5896" max="5896" width="16.7109375" style="3" customWidth="1"/>
    <col min="5897" max="5897" width="11.42578125" style="3"/>
    <col min="5898" max="5898" width="16.28515625" style="3" bestFit="1" customWidth="1"/>
    <col min="5899" max="5899" width="21.7109375" style="3" bestFit="1" customWidth="1"/>
    <col min="5900" max="6144" width="11.42578125" style="3"/>
    <col min="6145" max="6146" width="4.28515625" style="3" customWidth="1"/>
    <col min="6147" max="6147" width="5.5703125" style="3" customWidth="1"/>
    <col min="6148" max="6148" width="5.28515625" style="3" customWidth="1"/>
    <col min="6149" max="6149" width="44.7109375" style="3" customWidth="1"/>
    <col min="6150" max="6150" width="15.85546875" style="3" bestFit="1" customWidth="1"/>
    <col min="6151" max="6151" width="17.28515625" style="3" customWidth="1"/>
    <col min="6152" max="6152" width="16.7109375" style="3" customWidth="1"/>
    <col min="6153" max="6153" width="11.42578125" style="3"/>
    <col min="6154" max="6154" width="16.28515625" style="3" bestFit="1" customWidth="1"/>
    <col min="6155" max="6155" width="21.7109375" style="3" bestFit="1" customWidth="1"/>
    <col min="6156" max="6400" width="11.42578125" style="3"/>
    <col min="6401" max="6402" width="4.28515625" style="3" customWidth="1"/>
    <col min="6403" max="6403" width="5.5703125" style="3" customWidth="1"/>
    <col min="6404" max="6404" width="5.28515625" style="3" customWidth="1"/>
    <col min="6405" max="6405" width="44.7109375" style="3" customWidth="1"/>
    <col min="6406" max="6406" width="15.85546875" style="3" bestFit="1" customWidth="1"/>
    <col min="6407" max="6407" width="17.28515625" style="3" customWidth="1"/>
    <col min="6408" max="6408" width="16.7109375" style="3" customWidth="1"/>
    <col min="6409" max="6409" width="11.42578125" style="3"/>
    <col min="6410" max="6410" width="16.28515625" style="3" bestFit="1" customWidth="1"/>
    <col min="6411" max="6411" width="21.7109375" style="3" bestFit="1" customWidth="1"/>
    <col min="6412" max="6656" width="11.42578125" style="3"/>
    <col min="6657" max="6658" width="4.28515625" style="3" customWidth="1"/>
    <col min="6659" max="6659" width="5.5703125" style="3" customWidth="1"/>
    <col min="6660" max="6660" width="5.28515625" style="3" customWidth="1"/>
    <col min="6661" max="6661" width="44.7109375" style="3" customWidth="1"/>
    <col min="6662" max="6662" width="15.85546875" style="3" bestFit="1" customWidth="1"/>
    <col min="6663" max="6663" width="17.28515625" style="3" customWidth="1"/>
    <col min="6664" max="6664" width="16.7109375" style="3" customWidth="1"/>
    <col min="6665" max="6665" width="11.42578125" style="3"/>
    <col min="6666" max="6666" width="16.28515625" style="3" bestFit="1" customWidth="1"/>
    <col min="6667" max="6667" width="21.7109375" style="3" bestFit="1" customWidth="1"/>
    <col min="6668" max="6912" width="11.42578125" style="3"/>
    <col min="6913" max="6914" width="4.28515625" style="3" customWidth="1"/>
    <col min="6915" max="6915" width="5.5703125" style="3" customWidth="1"/>
    <col min="6916" max="6916" width="5.28515625" style="3" customWidth="1"/>
    <col min="6917" max="6917" width="44.7109375" style="3" customWidth="1"/>
    <col min="6918" max="6918" width="15.85546875" style="3" bestFit="1" customWidth="1"/>
    <col min="6919" max="6919" width="17.28515625" style="3" customWidth="1"/>
    <col min="6920" max="6920" width="16.7109375" style="3" customWidth="1"/>
    <col min="6921" max="6921" width="11.42578125" style="3"/>
    <col min="6922" max="6922" width="16.28515625" style="3" bestFit="1" customWidth="1"/>
    <col min="6923" max="6923" width="21.7109375" style="3" bestFit="1" customWidth="1"/>
    <col min="6924" max="7168" width="11.42578125" style="3"/>
    <col min="7169" max="7170" width="4.28515625" style="3" customWidth="1"/>
    <col min="7171" max="7171" width="5.5703125" style="3" customWidth="1"/>
    <col min="7172" max="7172" width="5.28515625" style="3" customWidth="1"/>
    <col min="7173" max="7173" width="44.7109375" style="3" customWidth="1"/>
    <col min="7174" max="7174" width="15.85546875" style="3" bestFit="1" customWidth="1"/>
    <col min="7175" max="7175" width="17.28515625" style="3" customWidth="1"/>
    <col min="7176" max="7176" width="16.7109375" style="3" customWidth="1"/>
    <col min="7177" max="7177" width="11.42578125" style="3"/>
    <col min="7178" max="7178" width="16.28515625" style="3" bestFit="1" customWidth="1"/>
    <col min="7179" max="7179" width="21.7109375" style="3" bestFit="1" customWidth="1"/>
    <col min="7180" max="7424" width="11.42578125" style="3"/>
    <col min="7425" max="7426" width="4.28515625" style="3" customWidth="1"/>
    <col min="7427" max="7427" width="5.5703125" style="3" customWidth="1"/>
    <col min="7428" max="7428" width="5.28515625" style="3" customWidth="1"/>
    <col min="7429" max="7429" width="44.7109375" style="3" customWidth="1"/>
    <col min="7430" max="7430" width="15.85546875" style="3" bestFit="1" customWidth="1"/>
    <col min="7431" max="7431" width="17.28515625" style="3" customWidth="1"/>
    <col min="7432" max="7432" width="16.7109375" style="3" customWidth="1"/>
    <col min="7433" max="7433" width="11.42578125" style="3"/>
    <col min="7434" max="7434" width="16.28515625" style="3" bestFit="1" customWidth="1"/>
    <col min="7435" max="7435" width="21.7109375" style="3" bestFit="1" customWidth="1"/>
    <col min="7436" max="7680" width="11.42578125" style="3"/>
    <col min="7681" max="7682" width="4.28515625" style="3" customWidth="1"/>
    <col min="7683" max="7683" width="5.5703125" style="3" customWidth="1"/>
    <col min="7684" max="7684" width="5.28515625" style="3" customWidth="1"/>
    <col min="7685" max="7685" width="44.7109375" style="3" customWidth="1"/>
    <col min="7686" max="7686" width="15.85546875" style="3" bestFit="1" customWidth="1"/>
    <col min="7687" max="7687" width="17.28515625" style="3" customWidth="1"/>
    <col min="7688" max="7688" width="16.7109375" style="3" customWidth="1"/>
    <col min="7689" max="7689" width="11.42578125" style="3"/>
    <col min="7690" max="7690" width="16.28515625" style="3" bestFit="1" customWidth="1"/>
    <col min="7691" max="7691" width="21.7109375" style="3" bestFit="1" customWidth="1"/>
    <col min="7692" max="7936" width="11.42578125" style="3"/>
    <col min="7937" max="7938" width="4.28515625" style="3" customWidth="1"/>
    <col min="7939" max="7939" width="5.5703125" style="3" customWidth="1"/>
    <col min="7940" max="7940" width="5.28515625" style="3" customWidth="1"/>
    <col min="7941" max="7941" width="44.7109375" style="3" customWidth="1"/>
    <col min="7942" max="7942" width="15.85546875" style="3" bestFit="1" customWidth="1"/>
    <col min="7943" max="7943" width="17.28515625" style="3" customWidth="1"/>
    <col min="7944" max="7944" width="16.7109375" style="3" customWidth="1"/>
    <col min="7945" max="7945" width="11.42578125" style="3"/>
    <col min="7946" max="7946" width="16.28515625" style="3" bestFit="1" customWidth="1"/>
    <col min="7947" max="7947" width="21.7109375" style="3" bestFit="1" customWidth="1"/>
    <col min="7948" max="8192" width="11.42578125" style="3"/>
    <col min="8193" max="8194" width="4.28515625" style="3" customWidth="1"/>
    <col min="8195" max="8195" width="5.5703125" style="3" customWidth="1"/>
    <col min="8196" max="8196" width="5.28515625" style="3" customWidth="1"/>
    <col min="8197" max="8197" width="44.7109375" style="3" customWidth="1"/>
    <col min="8198" max="8198" width="15.85546875" style="3" bestFit="1" customWidth="1"/>
    <col min="8199" max="8199" width="17.28515625" style="3" customWidth="1"/>
    <col min="8200" max="8200" width="16.7109375" style="3" customWidth="1"/>
    <col min="8201" max="8201" width="11.42578125" style="3"/>
    <col min="8202" max="8202" width="16.28515625" style="3" bestFit="1" customWidth="1"/>
    <col min="8203" max="8203" width="21.7109375" style="3" bestFit="1" customWidth="1"/>
    <col min="8204" max="8448" width="11.42578125" style="3"/>
    <col min="8449" max="8450" width="4.28515625" style="3" customWidth="1"/>
    <col min="8451" max="8451" width="5.5703125" style="3" customWidth="1"/>
    <col min="8452" max="8452" width="5.28515625" style="3" customWidth="1"/>
    <col min="8453" max="8453" width="44.7109375" style="3" customWidth="1"/>
    <col min="8454" max="8454" width="15.85546875" style="3" bestFit="1" customWidth="1"/>
    <col min="8455" max="8455" width="17.28515625" style="3" customWidth="1"/>
    <col min="8456" max="8456" width="16.7109375" style="3" customWidth="1"/>
    <col min="8457" max="8457" width="11.42578125" style="3"/>
    <col min="8458" max="8458" width="16.28515625" style="3" bestFit="1" customWidth="1"/>
    <col min="8459" max="8459" width="21.7109375" style="3" bestFit="1" customWidth="1"/>
    <col min="8460" max="8704" width="11.42578125" style="3"/>
    <col min="8705" max="8706" width="4.28515625" style="3" customWidth="1"/>
    <col min="8707" max="8707" width="5.5703125" style="3" customWidth="1"/>
    <col min="8708" max="8708" width="5.28515625" style="3" customWidth="1"/>
    <col min="8709" max="8709" width="44.7109375" style="3" customWidth="1"/>
    <col min="8710" max="8710" width="15.85546875" style="3" bestFit="1" customWidth="1"/>
    <col min="8711" max="8711" width="17.28515625" style="3" customWidth="1"/>
    <col min="8712" max="8712" width="16.7109375" style="3" customWidth="1"/>
    <col min="8713" max="8713" width="11.42578125" style="3"/>
    <col min="8714" max="8714" width="16.28515625" style="3" bestFit="1" customWidth="1"/>
    <col min="8715" max="8715" width="21.7109375" style="3" bestFit="1" customWidth="1"/>
    <col min="8716" max="8960" width="11.42578125" style="3"/>
    <col min="8961" max="8962" width="4.28515625" style="3" customWidth="1"/>
    <col min="8963" max="8963" width="5.5703125" style="3" customWidth="1"/>
    <col min="8964" max="8964" width="5.28515625" style="3" customWidth="1"/>
    <col min="8965" max="8965" width="44.7109375" style="3" customWidth="1"/>
    <col min="8966" max="8966" width="15.85546875" style="3" bestFit="1" customWidth="1"/>
    <col min="8967" max="8967" width="17.28515625" style="3" customWidth="1"/>
    <col min="8968" max="8968" width="16.7109375" style="3" customWidth="1"/>
    <col min="8969" max="8969" width="11.42578125" style="3"/>
    <col min="8970" max="8970" width="16.28515625" style="3" bestFit="1" customWidth="1"/>
    <col min="8971" max="8971" width="21.7109375" style="3" bestFit="1" customWidth="1"/>
    <col min="8972" max="9216" width="11.42578125" style="3"/>
    <col min="9217" max="9218" width="4.28515625" style="3" customWidth="1"/>
    <col min="9219" max="9219" width="5.5703125" style="3" customWidth="1"/>
    <col min="9220" max="9220" width="5.28515625" style="3" customWidth="1"/>
    <col min="9221" max="9221" width="44.7109375" style="3" customWidth="1"/>
    <col min="9222" max="9222" width="15.85546875" style="3" bestFit="1" customWidth="1"/>
    <col min="9223" max="9223" width="17.28515625" style="3" customWidth="1"/>
    <col min="9224" max="9224" width="16.7109375" style="3" customWidth="1"/>
    <col min="9225" max="9225" width="11.42578125" style="3"/>
    <col min="9226" max="9226" width="16.28515625" style="3" bestFit="1" customWidth="1"/>
    <col min="9227" max="9227" width="21.7109375" style="3" bestFit="1" customWidth="1"/>
    <col min="9228" max="9472" width="11.42578125" style="3"/>
    <col min="9473" max="9474" width="4.28515625" style="3" customWidth="1"/>
    <col min="9475" max="9475" width="5.5703125" style="3" customWidth="1"/>
    <col min="9476" max="9476" width="5.28515625" style="3" customWidth="1"/>
    <col min="9477" max="9477" width="44.7109375" style="3" customWidth="1"/>
    <col min="9478" max="9478" width="15.85546875" style="3" bestFit="1" customWidth="1"/>
    <col min="9479" max="9479" width="17.28515625" style="3" customWidth="1"/>
    <col min="9480" max="9480" width="16.7109375" style="3" customWidth="1"/>
    <col min="9481" max="9481" width="11.42578125" style="3"/>
    <col min="9482" max="9482" width="16.28515625" style="3" bestFit="1" customWidth="1"/>
    <col min="9483" max="9483" width="21.7109375" style="3" bestFit="1" customWidth="1"/>
    <col min="9484" max="9728" width="11.42578125" style="3"/>
    <col min="9729" max="9730" width="4.28515625" style="3" customWidth="1"/>
    <col min="9731" max="9731" width="5.5703125" style="3" customWidth="1"/>
    <col min="9732" max="9732" width="5.28515625" style="3" customWidth="1"/>
    <col min="9733" max="9733" width="44.7109375" style="3" customWidth="1"/>
    <col min="9734" max="9734" width="15.85546875" style="3" bestFit="1" customWidth="1"/>
    <col min="9735" max="9735" width="17.28515625" style="3" customWidth="1"/>
    <col min="9736" max="9736" width="16.7109375" style="3" customWidth="1"/>
    <col min="9737" max="9737" width="11.42578125" style="3"/>
    <col min="9738" max="9738" width="16.28515625" style="3" bestFit="1" customWidth="1"/>
    <col min="9739" max="9739" width="21.7109375" style="3" bestFit="1" customWidth="1"/>
    <col min="9740" max="9984" width="11.42578125" style="3"/>
    <col min="9985" max="9986" width="4.28515625" style="3" customWidth="1"/>
    <col min="9987" max="9987" width="5.5703125" style="3" customWidth="1"/>
    <col min="9988" max="9988" width="5.28515625" style="3" customWidth="1"/>
    <col min="9989" max="9989" width="44.7109375" style="3" customWidth="1"/>
    <col min="9990" max="9990" width="15.85546875" style="3" bestFit="1" customWidth="1"/>
    <col min="9991" max="9991" width="17.28515625" style="3" customWidth="1"/>
    <col min="9992" max="9992" width="16.7109375" style="3" customWidth="1"/>
    <col min="9993" max="9993" width="11.42578125" style="3"/>
    <col min="9994" max="9994" width="16.28515625" style="3" bestFit="1" customWidth="1"/>
    <col min="9995" max="9995" width="21.7109375" style="3" bestFit="1" customWidth="1"/>
    <col min="9996" max="10240" width="11.42578125" style="3"/>
    <col min="10241" max="10242" width="4.28515625" style="3" customWidth="1"/>
    <col min="10243" max="10243" width="5.5703125" style="3" customWidth="1"/>
    <col min="10244" max="10244" width="5.28515625" style="3" customWidth="1"/>
    <col min="10245" max="10245" width="44.7109375" style="3" customWidth="1"/>
    <col min="10246" max="10246" width="15.85546875" style="3" bestFit="1" customWidth="1"/>
    <col min="10247" max="10247" width="17.28515625" style="3" customWidth="1"/>
    <col min="10248" max="10248" width="16.7109375" style="3" customWidth="1"/>
    <col min="10249" max="10249" width="11.42578125" style="3"/>
    <col min="10250" max="10250" width="16.28515625" style="3" bestFit="1" customWidth="1"/>
    <col min="10251" max="10251" width="21.7109375" style="3" bestFit="1" customWidth="1"/>
    <col min="10252" max="10496" width="11.42578125" style="3"/>
    <col min="10497" max="10498" width="4.28515625" style="3" customWidth="1"/>
    <col min="10499" max="10499" width="5.5703125" style="3" customWidth="1"/>
    <col min="10500" max="10500" width="5.28515625" style="3" customWidth="1"/>
    <col min="10501" max="10501" width="44.7109375" style="3" customWidth="1"/>
    <col min="10502" max="10502" width="15.85546875" style="3" bestFit="1" customWidth="1"/>
    <col min="10503" max="10503" width="17.28515625" style="3" customWidth="1"/>
    <col min="10504" max="10504" width="16.7109375" style="3" customWidth="1"/>
    <col min="10505" max="10505" width="11.42578125" style="3"/>
    <col min="10506" max="10506" width="16.28515625" style="3" bestFit="1" customWidth="1"/>
    <col min="10507" max="10507" width="21.7109375" style="3" bestFit="1" customWidth="1"/>
    <col min="10508" max="10752" width="11.42578125" style="3"/>
    <col min="10753" max="10754" width="4.28515625" style="3" customWidth="1"/>
    <col min="10755" max="10755" width="5.5703125" style="3" customWidth="1"/>
    <col min="10756" max="10756" width="5.28515625" style="3" customWidth="1"/>
    <col min="10757" max="10757" width="44.7109375" style="3" customWidth="1"/>
    <col min="10758" max="10758" width="15.85546875" style="3" bestFit="1" customWidth="1"/>
    <col min="10759" max="10759" width="17.28515625" style="3" customWidth="1"/>
    <col min="10760" max="10760" width="16.7109375" style="3" customWidth="1"/>
    <col min="10761" max="10761" width="11.42578125" style="3"/>
    <col min="10762" max="10762" width="16.28515625" style="3" bestFit="1" customWidth="1"/>
    <col min="10763" max="10763" width="21.7109375" style="3" bestFit="1" customWidth="1"/>
    <col min="10764" max="11008" width="11.42578125" style="3"/>
    <col min="11009" max="11010" width="4.28515625" style="3" customWidth="1"/>
    <col min="11011" max="11011" width="5.5703125" style="3" customWidth="1"/>
    <col min="11012" max="11012" width="5.28515625" style="3" customWidth="1"/>
    <col min="11013" max="11013" width="44.7109375" style="3" customWidth="1"/>
    <col min="11014" max="11014" width="15.85546875" style="3" bestFit="1" customWidth="1"/>
    <col min="11015" max="11015" width="17.28515625" style="3" customWidth="1"/>
    <col min="11016" max="11016" width="16.7109375" style="3" customWidth="1"/>
    <col min="11017" max="11017" width="11.42578125" style="3"/>
    <col min="11018" max="11018" width="16.28515625" style="3" bestFit="1" customWidth="1"/>
    <col min="11019" max="11019" width="21.7109375" style="3" bestFit="1" customWidth="1"/>
    <col min="11020" max="11264" width="11.42578125" style="3"/>
    <col min="11265" max="11266" width="4.28515625" style="3" customWidth="1"/>
    <col min="11267" max="11267" width="5.5703125" style="3" customWidth="1"/>
    <col min="11268" max="11268" width="5.28515625" style="3" customWidth="1"/>
    <col min="11269" max="11269" width="44.7109375" style="3" customWidth="1"/>
    <col min="11270" max="11270" width="15.85546875" style="3" bestFit="1" customWidth="1"/>
    <col min="11271" max="11271" width="17.28515625" style="3" customWidth="1"/>
    <col min="11272" max="11272" width="16.7109375" style="3" customWidth="1"/>
    <col min="11273" max="11273" width="11.42578125" style="3"/>
    <col min="11274" max="11274" width="16.28515625" style="3" bestFit="1" customWidth="1"/>
    <col min="11275" max="11275" width="21.7109375" style="3" bestFit="1" customWidth="1"/>
    <col min="11276" max="11520" width="11.42578125" style="3"/>
    <col min="11521" max="11522" width="4.28515625" style="3" customWidth="1"/>
    <col min="11523" max="11523" width="5.5703125" style="3" customWidth="1"/>
    <col min="11524" max="11524" width="5.28515625" style="3" customWidth="1"/>
    <col min="11525" max="11525" width="44.7109375" style="3" customWidth="1"/>
    <col min="11526" max="11526" width="15.85546875" style="3" bestFit="1" customWidth="1"/>
    <col min="11527" max="11527" width="17.28515625" style="3" customWidth="1"/>
    <col min="11528" max="11528" width="16.7109375" style="3" customWidth="1"/>
    <col min="11529" max="11529" width="11.42578125" style="3"/>
    <col min="11530" max="11530" width="16.28515625" style="3" bestFit="1" customWidth="1"/>
    <col min="11531" max="11531" width="21.7109375" style="3" bestFit="1" customWidth="1"/>
    <col min="11532" max="11776" width="11.42578125" style="3"/>
    <col min="11777" max="11778" width="4.28515625" style="3" customWidth="1"/>
    <col min="11779" max="11779" width="5.5703125" style="3" customWidth="1"/>
    <col min="11780" max="11780" width="5.28515625" style="3" customWidth="1"/>
    <col min="11781" max="11781" width="44.7109375" style="3" customWidth="1"/>
    <col min="11782" max="11782" width="15.85546875" style="3" bestFit="1" customWidth="1"/>
    <col min="11783" max="11783" width="17.28515625" style="3" customWidth="1"/>
    <col min="11784" max="11784" width="16.7109375" style="3" customWidth="1"/>
    <col min="11785" max="11785" width="11.42578125" style="3"/>
    <col min="11786" max="11786" width="16.28515625" style="3" bestFit="1" customWidth="1"/>
    <col min="11787" max="11787" width="21.7109375" style="3" bestFit="1" customWidth="1"/>
    <col min="11788" max="12032" width="11.42578125" style="3"/>
    <col min="12033" max="12034" width="4.28515625" style="3" customWidth="1"/>
    <col min="12035" max="12035" width="5.5703125" style="3" customWidth="1"/>
    <col min="12036" max="12036" width="5.28515625" style="3" customWidth="1"/>
    <col min="12037" max="12037" width="44.7109375" style="3" customWidth="1"/>
    <col min="12038" max="12038" width="15.85546875" style="3" bestFit="1" customWidth="1"/>
    <col min="12039" max="12039" width="17.28515625" style="3" customWidth="1"/>
    <col min="12040" max="12040" width="16.7109375" style="3" customWidth="1"/>
    <col min="12041" max="12041" width="11.42578125" style="3"/>
    <col min="12042" max="12042" width="16.28515625" style="3" bestFit="1" customWidth="1"/>
    <col min="12043" max="12043" width="21.7109375" style="3" bestFit="1" customWidth="1"/>
    <col min="12044" max="12288" width="11.42578125" style="3"/>
    <col min="12289" max="12290" width="4.28515625" style="3" customWidth="1"/>
    <col min="12291" max="12291" width="5.5703125" style="3" customWidth="1"/>
    <col min="12292" max="12292" width="5.28515625" style="3" customWidth="1"/>
    <col min="12293" max="12293" width="44.7109375" style="3" customWidth="1"/>
    <col min="12294" max="12294" width="15.85546875" style="3" bestFit="1" customWidth="1"/>
    <col min="12295" max="12295" width="17.28515625" style="3" customWidth="1"/>
    <col min="12296" max="12296" width="16.7109375" style="3" customWidth="1"/>
    <col min="12297" max="12297" width="11.42578125" style="3"/>
    <col min="12298" max="12298" width="16.28515625" style="3" bestFit="1" customWidth="1"/>
    <col min="12299" max="12299" width="21.7109375" style="3" bestFit="1" customWidth="1"/>
    <col min="12300" max="12544" width="11.42578125" style="3"/>
    <col min="12545" max="12546" width="4.28515625" style="3" customWidth="1"/>
    <col min="12547" max="12547" width="5.5703125" style="3" customWidth="1"/>
    <col min="12548" max="12548" width="5.28515625" style="3" customWidth="1"/>
    <col min="12549" max="12549" width="44.7109375" style="3" customWidth="1"/>
    <col min="12550" max="12550" width="15.85546875" style="3" bestFit="1" customWidth="1"/>
    <col min="12551" max="12551" width="17.28515625" style="3" customWidth="1"/>
    <col min="12552" max="12552" width="16.7109375" style="3" customWidth="1"/>
    <col min="12553" max="12553" width="11.42578125" style="3"/>
    <col min="12554" max="12554" width="16.28515625" style="3" bestFit="1" customWidth="1"/>
    <col min="12555" max="12555" width="21.7109375" style="3" bestFit="1" customWidth="1"/>
    <col min="12556" max="12800" width="11.42578125" style="3"/>
    <col min="12801" max="12802" width="4.28515625" style="3" customWidth="1"/>
    <col min="12803" max="12803" width="5.5703125" style="3" customWidth="1"/>
    <col min="12804" max="12804" width="5.28515625" style="3" customWidth="1"/>
    <col min="12805" max="12805" width="44.7109375" style="3" customWidth="1"/>
    <col min="12806" max="12806" width="15.85546875" style="3" bestFit="1" customWidth="1"/>
    <col min="12807" max="12807" width="17.28515625" style="3" customWidth="1"/>
    <col min="12808" max="12808" width="16.7109375" style="3" customWidth="1"/>
    <col min="12809" max="12809" width="11.42578125" style="3"/>
    <col min="12810" max="12810" width="16.28515625" style="3" bestFit="1" customWidth="1"/>
    <col min="12811" max="12811" width="21.7109375" style="3" bestFit="1" customWidth="1"/>
    <col min="12812" max="13056" width="11.42578125" style="3"/>
    <col min="13057" max="13058" width="4.28515625" style="3" customWidth="1"/>
    <col min="13059" max="13059" width="5.5703125" style="3" customWidth="1"/>
    <col min="13060" max="13060" width="5.28515625" style="3" customWidth="1"/>
    <col min="13061" max="13061" width="44.7109375" style="3" customWidth="1"/>
    <col min="13062" max="13062" width="15.85546875" style="3" bestFit="1" customWidth="1"/>
    <col min="13063" max="13063" width="17.28515625" style="3" customWidth="1"/>
    <col min="13064" max="13064" width="16.7109375" style="3" customWidth="1"/>
    <col min="13065" max="13065" width="11.42578125" style="3"/>
    <col min="13066" max="13066" width="16.28515625" style="3" bestFit="1" customWidth="1"/>
    <col min="13067" max="13067" width="21.7109375" style="3" bestFit="1" customWidth="1"/>
    <col min="13068" max="13312" width="11.42578125" style="3"/>
    <col min="13313" max="13314" width="4.28515625" style="3" customWidth="1"/>
    <col min="13315" max="13315" width="5.5703125" style="3" customWidth="1"/>
    <col min="13316" max="13316" width="5.28515625" style="3" customWidth="1"/>
    <col min="13317" max="13317" width="44.7109375" style="3" customWidth="1"/>
    <col min="13318" max="13318" width="15.85546875" style="3" bestFit="1" customWidth="1"/>
    <col min="13319" max="13319" width="17.28515625" style="3" customWidth="1"/>
    <col min="13320" max="13320" width="16.7109375" style="3" customWidth="1"/>
    <col min="13321" max="13321" width="11.42578125" style="3"/>
    <col min="13322" max="13322" width="16.28515625" style="3" bestFit="1" customWidth="1"/>
    <col min="13323" max="13323" width="21.7109375" style="3" bestFit="1" customWidth="1"/>
    <col min="13324" max="13568" width="11.42578125" style="3"/>
    <col min="13569" max="13570" width="4.28515625" style="3" customWidth="1"/>
    <col min="13571" max="13571" width="5.5703125" style="3" customWidth="1"/>
    <col min="13572" max="13572" width="5.28515625" style="3" customWidth="1"/>
    <col min="13573" max="13573" width="44.7109375" style="3" customWidth="1"/>
    <col min="13574" max="13574" width="15.85546875" style="3" bestFit="1" customWidth="1"/>
    <col min="13575" max="13575" width="17.28515625" style="3" customWidth="1"/>
    <col min="13576" max="13576" width="16.7109375" style="3" customWidth="1"/>
    <col min="13577" max="13577" width="11.42578125" style="3"/>
    <col min="13578" max="13578" width="16.28515625" style="3" bestFit="1" customWidth="1"/>
    <col min="13579" max="13579" width="21.7109375" style="3" bestFit="1" customWidth="1"/>
    <col min="13580" max="13824" width="11.42578125" style="3"/>
    <col min="13825" max="13826" width="4.28515625" style="3" customWidth="1"/>
    <col min="13827" max="13827" width="5.5703125" style="3" customWidth="1"/>
    <col min="13828" max="13828" width="5.28515625" style="3" customWidth="1"/>
    <col min="13829" max="13829" width="44.7109375" style="3" customWidth="1"/>
    <col min="13830" max="13830" width="15.85546875" style="3" bestFit="1" customWidth="1"/>
    <col min="13831" max="13831" width="17.28515625" style="3" customWidth="1"/>
    <col min="13832" max="13832" width="16.7109375" style="3" customWidth="1"/>
    <col min="13833" max="13833" width="11.42578125" style="3"/>
    <col min="13834" max="13834" width="16.28515625" style="3" bestFit="1" customWidth="1"/>
    <col min="13835" max="13835" width="21.7109375" style="3" bestFit="1" customWidth="1"/>
    <col min="13836" max="14080" width="11.42578125" style="3"/>
    <col min="14081" max="14082" width="4.28515625" style="3" customWidth="1"/>
    <col min="14083" max="14083" width="5.5703125" style="3" customWidth="1"/>
    <col min="14084" max="14084" width="5.28515625" style="3" customWidth="1"/>
    <col min="14085" max="14085" width="44.7109375" style="3" customWidth="1"/>
    <col min="14086" max="14086" width="15.85546875" style="3" bestFit="1" customWidth="1"/>
    <col min="14087" max="14087" width="17.28515625" style="3" customWidth="1"/>
    <col min="14088" max="14088" width="16.7109375" style="3" customWidth="1"/>
    <col min="14089" max="14089" width="11.42578125" style="3"/>
    <col min="14090" max="14090" width="16.28515625" style="3" bestFit="1" customWidth="1"/>
    <col min="14091" max="14091" width="21.7109375" style="3" bestFit="1" customWidth="1"/>
    <col min="14092" max="14336" width="11.42578125" style="3"/>
    <col min="14337" max="14338" width="4.28515625" style="3" customWidth="1"/>
    <col min="14339" max="14339" width="5.5703125" style="3" customWidth="1"/>
    <col min="14340" max="14340" width="5.28515625" style="3" customWidth="1"/>
    <col min="14341" max="14341" width="44.7109375" style="3" customWidth="1"/>
    <col min="14342" max="14342" width="15.85546875" style="3" bestFit="1" customWidth="1"/>
    <col min="14343" max="14343" width="17.28515625" style="3" customWidth="1"/>
    <col min="14344" max="14344" width="16.7109375" style="3" customWidth="1"/>
    <col min="14345" max="14345" width="11.42578125" style="3"/>
    <col min="14346" max="14346" width="16.28515625" style="3" bestFit="1" customWidth="1"/>
    <col min="14347" max="14347" width="21.7109375" style="3" bestFit="1" customWidth="1"/>
    <col min="14348" max="14592" width="11.42578125" style="3"/>
    <col min="14593" max="14594" width="4.28515625" style="3" customWidth="1"/>
    <col min="14595" max="14595" width="5.5703125" style="3" customWidth="1"/>
    <col min="14596" max="14596" width="5.28515625" style="3" customWidth="1"/>
    <col min="14597" max="14597" width="44.7109375" style="3" customWidth="1"/>
    <col min="14598" max="14598" width="15.85546875" style="3" bestFit="1" customWidth="1"/>
    <col min="14599" max="14599" width="17.28515625" style="3" customWidth="1"/>
    <col min="14600" max="14600" width="16.7109375" style="3" customWidth="1"/>
    <col min="14601" max="14601" width="11.42578125" style="3"/>
    <col min="14602" max="14602" width="16.28515625" style="3" bestFit="1" customWidth="1"/>
    <col min="14603" max="14603" width="21.7109375" style="3" bestFit="1" customWidth="1"/>
    <col min="14604" max="14848" width="11.42578125" style="3"/>
    <col min="14849" max="14850" width="4.28515625" style="3" customWidth="1"/>
    <col min="14851" max="14851" width="5.5703125" style="3" customWidth="1"/>
    <col min="14852" max="14852" width="5.28515625" style="3" customWidth="1"/>
    <col min="14853" max="14853" width="44.7109375" style="3" customWidth="1"/>
    <col min="14854" max="14854" width="15.85546875" style="3" bestFit="1" customWidth="1"/>
    <col min="14855" max="14855" width="17.28515625" style="3" customWidth="1"/>
    <col min="14856" max="14856" width="16.7109375" style="3" customWidth="1"/>
    <col min="14857" max="14857" width="11.42578125" style="3"/>
    <col min="14858" max="14858" width="16.28515625" style="3" bestFit="1" customWidth="1"/>
    <col min="14859" max="14859" width="21.7109375" style="3" bestFit="1" customWidth="1"/>
    <col min="14860" max="15104" width="11.42578125" style="3"/>
    <col min="15105" max="15106" width="4.28515625" style="3" customWidth="1"/>
    <col min="15107" max="15107" width="5.5703125" style="3" customWidth="1"/>
    <col min="15108" max="15108" width="5.28515625" style="3" customWidth="1"/>
    <col min="15109" max="15109" width="44.7109375" style="3" customWidth="1"/>
    <col min="15110" max="15110" width="15.85546875" style="3" bestFit="1" customWidth="1"/>
    <col min="15111" max="15111" width="17.28515625" style="3" customWidth="1"/>
    <col min="15112" max="15112" width="16.7109375" style="3" customWidth="1"/>
    <col min="15113" max="15113" width="11.42578125" style="3"/>
    <col min="15114" max="15114" width="16.28515625" style="3" bestFit="1" customWidth="1"/>
    <col min="15115" max="15115" width="21.7109375" style="3" bestFit="1" customWidth="1"/>
    <col min="15116" max="15360" width="11.42578125" style="3"/>
    <col min="15361" max="15362" width="4.28515625" style="3" customWidth="1"/>
    <col min="15363" max="15363" width="5.5703125" style="3" customWidth="1"/>
    <col min="15364" max="15364" width="5.28515625" style="3" customWidth="1"/>
    <col min="15365" max="15365" width="44.7109375" style="3" customWidth="1"/>
    <col min="15366" max="15366" width="15.85546875" style="3" bestFit="1" customWidth="1"/>
    <col min="15367" max="15367" width="17.28515625" style="3" customWidth="1"/>
    <col min="15368" max="15368" width="16.7109375" style="3" customWidth="1"/>
    <col min="15369" max="15369" width="11.42578125" style="3"/>
    <col min="15370" max="15370" width="16.28515625" style="3" bestFit="1" customWidth="1"/>
    <col min="15371" max="15371" width="21.7109375" style="3" bestFit="1" customWidth="1"/>
    <col min="15372" max="15616" width="11.42578125" style="3"/>
    <col min="15617" max="15618" width="4.28515625" style="3" customWidth="1"/>
    <col min="15619" max="15619" width="5.5703125" style="3" customWidth="1"/>
    <col min="15620" max="15620" width="5.28515625" style="3" customWidth="1"/>
    <col min="15621" max="15621" width="44.7109375" style="3" customWidth="1"/>
    <col min="15622" max="15622" width="15.85546875" style="3" bestFit="1" customWidth="1"/>
    <col min="15623" max="15623" width="17.28515625" style="3" customWidth="1"/>
    <col min="15624" max="15624" width="16.7109375" style="3" customWidth="1"/>
    <col min="15625" max="15625" width="11.42578125" style="3"/>
    <col min="15626" max="15626" width="16.28515625" style="3" bestFit="1" customWidth="1"/>
    <col min="15627" max="15627" width="21.7109375" style="3" bestFit="1" customWidth="1"/>
    <col min="15628" max="15872" width="11.42578125" style="3"/>
    <col min="15873" max="15874" width="4.28515625" style="3" customWidth="1"/>
    <col min="15875" max="15875" width="5.5703125" style="3" customWidth="1"/>
    <col min="15876" max="15876" width="5.28515625" style="3" customWidth="1"/>
    <col min="15877" max="15877" width="44.7109375" style="3" customWidth="1"/>
    <col min="15878" max="15878" width="15.85546875" style="3" bestFit="1" customWidth="1"/>
    <col min="15879" max="15879" width="17.28515625" style="3" customWidth="1"/>
    <col min="15880" max="15880" width="16.7109375" style="3" customWidth="1"/>
    <col min="15881" max="15881" width="11.42578125" style="3"/>
    <col min="15882" max="15882" width="16.28515625" style="3" bestFit="1" customWidth="1"/>
    <col min="15883" max="15883" width="21.7109375" style="3" bestFit="1" customWidth="1"/>
    <col min="15884" max="16128" width="11.42578125" style="3"/>
    <col min="16129" max="16130" width="4.28515625" style="3" customWidth="1"/>
    <col min="16131" max="16131" width="5.5703125" style="3" customWidth="1"/>
    <col min="16132" max="16132" width="5.28515625" style="3" customWidth="1"/>
    <col min="16133" max="16133" width="44.7109375" style="3" customWidth="1"/>
    <col min="16134" max="16134" width="15.85546875" style="3" bestFit="1" customWidth="1"/>
    <col min="16135" max="16135" width="17.28515625" style="3" customWidth="1"/>
    <col min="16136" max="16136" width="16.7109375" style="3" customWidth="1"/>
    <col min="16137" max="16137" width="11.42578125" style="3"/>
    <col min="16138" max="16138" width="16.28515625" style="3" bestFit="1" customWidth="1"/>
    <col min="16139" max="16139" width="21.7109375" style="3" bestFit="1" customWidth="1"/>
    <col min="16140" max="16384" width="11.42578125" style="3"/>
  </cols>
  <sheetData>
    <row r="2" spans="1:10" ht="15" x14ac:dyDescent="0.25">
      <c r="A2" s="242"/>
      <c r="B2" s="242"/>
      <c r="C2" s="242"/>
      <c r="D2" s="242"/>
      <c r="E2" s="242"/>
      <c r="F2" s="242"/>
      <c r="G2" s="242"/>
      <c r="H2" s="242"/>
    </row>
    <row r="3" spans="1:10" ht="66.75" customHeight="1" x14ac:dyDescent="0.2">
      <c r="A3" s="243" t="s">
        <v>378</v>
      </c>
      <c r="B3" s="243"/>
      <c r="C3" s="243"/>
      <c r="D3" s="243"/>
      <c r="E3" s="243"/>
      <c r="F3" s="243"/>
      <c r="G3" s="243"/>
      <c r="H3" s="243"/>
    </row>
    <row r="4" spans="1:10" s="102" customFormat="1" ht="26.25" customHeight="1" x14ac:dyDescent="0.2">
      <c r="A4" s="243" t="s">
        <v>32</v>
      </c>
      <c r="B4" s="243"/>
      <c r="C4" s="243"/>
      <c r="D4" s="243"/>
      <c r="E4" s="243"/>
      <c r="F4" s="243"/>
      <c r="G4" s="244"/>
      <c r="H4" s="244"/>
    </row>
    <row r="5" spans="1:10" ht="15.75" customHeight="1" x14ac:dyDescent="0.25">
      <c r="A5" s="253" t="s">
        <v>361</v>
      </c>
      <c r="B5" s="253"/>
      <c r="C5" s="253"/>
      <c r="D5" s="253"/>
      <c r="E5" s="253"/>
    </row>
    <row r="6" spans="1:10" ht="60.75" customHeight="1" x14ac:dyDescent="0.25">
      <c r="A6" s="104"/>
      <c r="B6" s="105"/>
      <c r="C6" s="105"/>
      <c r="D6" s="106"/>
      <c r="E6" s="107"/>
      <c r="F6" s="203" t="s">
        <v>371</v>
      </c>
      <c r="G6" s="108" t="s">
        <v>354</v>
      </c>
      <c r="H6" s="109" t="s">
        <v>355</v>
      </c>
      <c r="I6" s="110"/>
    </row>
    <row r="7" spans="1:10" ht="27.75" customHeight="1" x14ac:dyDescent="0.25">
      <c r="A7" s="245" t="s">
        <v>33</v>
      </c>
      <c r="B7" s="234"/>
      <c r="C7" s="234"/>
      <c r="D7" s="234"/>
      <c r="E7" s="246"/>
      <c r="F7" s="214">
        <f>F8+F9</f>
        <v>6702271.4000000004</v>
      </c>
      <c r="G7" s="111">
        <f>G8+G9</f>
        <v>5794000</v>
      </c>
      <c r="H7" s="111">
        <f>H8+H9</f>
        <v>5794000</v>
      </c>
      <c r="I7" s="112"/>
    </row>
    <row r="8" spans="1:10" ht="22.5" customHeight="1" x14ac:dyDescent="0.25">
      <c r="A8" s="231" t="s">
        <v>0</v>
      </c>
      <c r="B8" s="232"/>
      <c r="C8" s="232"/>
      <c r="D8" s="232"/>
      <c r="E8" s="247"/>
      <c r="F8" s="215">
        <v>6702271.4000000004</v>
      </c>
      <c r="G8" s="113">
        <v>5794000</v>
      </c>
      <c r="H8" s="113">
        <v>5794000</v>
      </c>
    </row>
    <row r="9" spans="1:10" ht="22.5" customHeight="1" x14ac:dyDescent="0.25">
      <c r="A9" s="248" t="s">
        <v>289</v>
      </c>
      <c r="B9" s="247"/>
      <c r="C9" s="247"/>
      <c r="D9" s="247"/>
      <c r="E9" s="247"/>
      <c r="F9" s="113">
        <v>0</v>
      </c>
      <c r="G9" s="113">
        <v>0</v>
      </c>
      <c r="H9" s="113">
        <v>0</v>
      </c>
    </row>
    <row r="10" spans="1:10" ht="22.5" customHeight="1" x14ac:dyDescent="0.25">
      <c r="A10" s="114" t="s">
        <v>34</v>
      </c>
      <c r="B10" s="115"/>
      <c r="C10" s="115"/>
      <c r="D10" s="115"/>
      <c r="E10" s="115"/>
      <c r="F10" s="214">
        <f>+F11+F12</f>
        <v>6498809.9500000002</v>
      </c>
      <c r="G10" s="111">
        <f>+G11+G12</f>
        <v>5794000</v>
      </c>
      <c r="H10" s="111">
        <f>+H11+H12</f>
        <v>5794000</v>
      </c>
    </row>
    <row r="11" spans="1:10" ht="22.5" customHeight="1" x14ac:dyDescent="0.25">
      <c r="A11" s="238" t="s">
        <v>1</v>
      </c>
      <c r="B11" s="232"/>
      <c r="C11" s="232"/>
      <c r="D11" s="232"/>
      <c r="E11" s="249"/>
      <c r="F11" s="215">
        <v>6057779.9500000002</v>
      </c>
      <c r="G11" s="113">
        <v>5789000</v>
      </c>
      <c r="H11" s="113">
        <v>5789000</v>
      </c>
      <c r="I11" s="30"/>
      <c r="J11" s="30"/>
    </row>
    <row r="12" spans="1:10" ht="22.5" customHeight="1" x14ac:dyDescent="0.25">
      <c r="A12" s="248" t="s">
        <v>308</v>
      </c>
      <c r="B12" s="247"/>
      <c r="C12" s="247"/>
      <c r="D12" s="247"/>
      <c r="E12" s="247"/>
      <c r="F12" s="215">
        <v>441030</v>
      </c>
      <c r="G12" s="113">
        <v>5000</v>
      </c>
      <c r="H12" s="113">
        <v>5000</v>
      </c>
      <c r="I12" s="30"/>
      <c r="J12" s="30"/>
    </row>
    <row r="13" spans="1:10" ht="22.5" customHeight="1" x14ac:dyDescent="0.25">
      <c r="A13" s="233" t="s">
        <v>2</v>
      </c>
      <c r="B13" s="234"/>
      <c r="C13" s="234"/>
      <c r="D13" s="234"/>
      <c r="E13" s="234"/>
      <c r="F13" s="216">
        <f>+F7-F10</f>
        <v>203461.45000000019</v>
      </c>
      <c r="G13" s="116">
        <f>+G7-G10</f>
        <v>0</v>
      </c>
      <c r="H13" s="116">
        <f>+H7-H10</f>
        <v>0</v>
      </c>
      <c r="J13" s="30"/>
    </row>
    <row r="14" spans="1:10" ht="25.5" customHeight="1" x14ac:dyDescent="0.2">
      <c r="A14" s="243"/>
      <c r="B14" s="236"/>
      <c r="C14" s="236"/>
      <c r="D14" s="236"/>
      <c r="E14" s="236"/>
      <c r="F14" s="237"/>
      <c r="G14" s="237"/>
      <c r="H14" s="237"/>
    </row>
    <row r="15" spans="1:10" ht="69.75" customHeight="1" x14ac:dyDescent="0.25">
      <c r="A15" s="104"/>
      <c r="B15" s="105"/>
      <c r="C15" s="105"/>
      <c r="D15" s="106"/>
      <c r="E15" s="107"/>
      <c r="F15" s="203" t="s">
        <v>371</v>
      </c>
      <c r="G15" s="108" t="s">
        <v>354</v>
      </c>
      <c r="H15" s="109" t="s">
        <v>355</v>
      </c>
      <c r="J15" s="30"/>
    </row>
    <row r="16" spans="1:10" ht="30.75" customHeight="1" x14ac:dyDescent="0.25">
      <c r="A16" s="250" t="s">
        <v>309</v>
      </c>
      <c r="B16" s="251"/>
      <c r="C16" s="251"/>
      <c r="D16" s="251"/>
      <c r="E16" s="252"/>
      <c r="F16" s="217">
        <v>203461.45</v>
      </c>
      <c r="G16" s="117">
        <v>0</v>
      </c>
      <c r="H16" s="118">
        <v>0</v>
      </c>
      <c r="J16" s="30"/>
    </row>
    <row r="17" spans="1:11" ht="30.75" customHeight="1" x14ac:dyDescent="0.25">
      <c r="A17" s="239" t="s">
        <v>362</v>
      </c>
      <c r="B17" s="240"/>
      <c r="C17" s="240"/>
      <c r="D17" s="240"/>
      <c r="E17" s="241"/>
      <c r="F17" s="218">
        <v>3736.17</v>
      </c>
      <c r="G17" s="119"/>
      <c r="H17" s="116"/>
      <c r="J17" s="30"/>
    </row>
    <row r="18" spans="1:11" ht="34.5" customHeight="1" x14ac:dyDescent="0.25">
      <c r="A18" s="239" t="s">
        <v>363</v>
      </c>
      <c r="B18" s="240"/>
      <c r="C18" s="240"/>
      <c r="D18" s="240"/>
      <c r="E18" s="241"/>
      <c r="F18" s="218">
        <v>207197.62</v>
      </c>
      <c r="G18" s="119">
        <v>0</v>
      </c>
      <c r="H18" s="116">
        <v>0</v>
      </c>
      <c r="J18" s="30"/>
    </row>
    <row r="19" spans="1:11" ht="34.5" customHeight="1" x14ac:dyDescent="0.25">
      <c r="A19" s="208"/>
      <c r="B19" s="208"/>
      <c r="C19" s="208"/>
      <c r="D19" s="208"/>
      <c r="E19" s="208"/>
      <c r="F19" s="209"/>
      <c r="G19" s="209"/>
      <c r="H19" s="210"/>
      <c r="J19" s="30"/>
    </row>
    <row r="20" spans="1:11" ht="34.5" customHeight="1" x14ac:dyDescent="0.25">
      <c r="A20" s="211"/>
      <c r="B20" s="211"/>
      <c r="C20" s="211"/>
      <c r="D20" s="211"/>
      <c r="E20" s="211"/>
      <c r="F20" s="212"/>
      <c r="G20" s="212"/>
      <c r="H20" s="213"/>
      <c r="J20" s="30"/>
    </row>
    <row r="21" spans="1:11" s="120" customFormat="1" ht="25.5" customHeight="1" x14ac:dyDescent="0.25">
      <c r="A21" s="228" t="s">
        <v>364</v>
      </c>
      <c r="B21" s="229"/>
      <c r="C21" s="229"/>
      <c r="D21" s="229"/>
      <c r="E21" s="229"/>
      <c r="F21" s="230"/>
      <c r="G21" s="230"/>
      <c r="H21" s="230"/>
      <c r="J21" s="121"/>
    </row>
    <row r="22" spans="1:11" s="120" customFormat="1" ht="61.5" customHeight="1" x14ac:dyDescent="0.25">
      <c r="A22" s="104"/>
      <c r="B22" s="105"/>
      <c r="C22" s="105"/>
      <c r="D22" s="106"/>
      <c r="E22" s="107"/>
      <c r="F22" s="203" t="s">
        <v>371</v>
      </c>
      <c r="G22" s="108" t="s">
        <v>354</v>
      </c>
      <c r="H22" s="109" t="s">
        <v>355</v>
      </c>
      <c r="J22" s="121"/>
      <c r="K22" s="121"/>
    </row>
    <row r="23" spans="1:11" s="120" customFormat="1" ht="22.5" customHeight="1" x14ac:dyDescent="0.25">
      <c r="A23" s="231" t="s">
        <v>3</v>
      </c>
      <c r="B23" s="232"/>
      <c r="C23" s="232"/>
      <c r="D23" s="232"/>
      <c r="E23" s="232"/>
      <c r="F23" s="113">
        <v>0</v>
      </c>
      <c r="G23" s="113">
        <v>0</v>
      </c>
      <c r="H23" s="113">
        <v>0</v>
      </c>
      <c r="J23" s="121"/>
    </row>
    <row r="24" spans="1:11" s="120" customFormat="1" ht="33.75" customHeight="1" x14ac:dyDescent="0.25">
      <c r="A24" s="231" t="s">
        <v>4</v>
      </c>
      <c r="B24" s="232"/>
      <c r="C24" s="232"/>
      <c r="D24" s="232"/>
      <c r="E24" s="232"/>
      <c r="F24" s="113">
        <v>0</v>
      </c>
      <c r="G24" s="113">
        <v>0</v>
      </c>
      <c r="H24" s="113">
        <v>0</v>
      </c>
    </row>
    <row r="25" spans="1:11" s="120" customFormat="1" ht="22.5" customHeight="1" x14ac:dyDescent="0.25">
      <c r="A25" s="233" t="s">
        <v>5</v>
      </c>
      <c r="B25" s="234"/>
      <c r="C25" s="234"/>
      <c r="D25" s="234"/>
      <c r="E25" s="234"/>
      <c r="F25" s="111">
        <f>F23-F24</f>
        <v>0</v>
      </c>
      <c r="G25" s="111">
        <f>G23-G24</f>
        <v>0</v>
      </c>
      <c r="H25" s="111">
        <f>H23-H24</f>
        <v>0</v>
      </c>
      <c r="J25" s="122"/>
      <c r="K25" s="121"/>
    </row>
    <row r="26" spans="1:11" s="120" customFormat="1" ht="25.5" customHeight="1" x14ac:dyDescent="0.25">
      <c r="A26" s="235"/>
      <c r="B26" s="236"/>
      <c r="C26" s="236"/>
      <c r="D26" s="236"/>
      <c r="E26" s="236"/>
      <c r="F26" s="237"/>
      <c r="G26" s="237"/>
      <c r="H26" s="237"/>
    </row>
    <row r="27" spans="1:11" s="120" customFormat="1" ht="22.5" customHeight="1" x14ac:dyDescent="0.25">
      <c r="A27" s="238" t="s">
        <v>6</v>
      </c>
      <c r="B27" s="232"/>
      <c r="C27" s="232"/>
      <c r="D27" s="232"/>
      <c r="E27" s="232"/>
      <c r="F27" s="113" t="str">
        <f>IF((F13+F18+F25)&lt;&gt;0,"NESLAGANJE ZBROJA",(F13+F18+F25))</f>
        <v>NESLAGANJE ZBROJA</v>
      </c>
      <c r="G27" s="113">
        <f>IF((G13+G18+G25)&lt;&gt;0,"NESLAGANJE ZBROJA",(G13+G18+G25))</f>
        <v>0</v>
      </c>
      <c r="H27" s="113">
        <f>IF((H13+H18+H25)&lt;&gt;0,"NESLAGANJE ZBROJA",(H13+H18+H25))</f>
        <v>0</v>
      </c>
    </row>
    <row r="28" spans="1:11" s="120" customFormat="1" ht="18" customHeight="1" x14ac:dyDescent="0.25">
      <c r="A28" s="123"/>
      <c r="B28" s="103"/>
      <c r="C28" s="103"/>
      <c r="D28" s="103"/>
      <c r="E28" s="103"/>
    </row>
    <row r="29" spans="1:11" ht="42" customHeight="1" x14ac:dyDescent="0.25">
      <c r="A29" s="226" t="s">
        <v>310</v>
      </c>
      <c r="B29" s="227"/>
      <c r="C29" s="227"/>
      <c r="D29" s="227"/>
      <c r="E29" s="227"/>
      <c r="F29" s="227"/>
      <c r="G29" s="227"/>
      <c r="H29" s="227"/>
    </row>
    <row r="30" spans="1:11" x14ac:dyDescent="0.2">
      <c r="E30" s="124"/>
    </row>
    <row r="34" spans="5:8" x14ac:dyDescent="0.2">
      <c r="F34" s="30"/>
      <c r="G34" s="30"/>
      <c r="H34" s="30"/>
    </row>
    <row r="35" spans="5:8" x14ac:dyDescent="0.2">
      <c r="F35" s="30"/>
      <c r="G35" s="30"/>
      <c r="H35" s="30"/>
    </row>
    <row r="36" spans="5:8" x14ac:dyDescent="0.2">
      <c r="E36" s="125"/>
      <c r="F36" s="32"/>
      <c r="G36" s="32"/>
      <c r="H36" s="32"/>
    </row>
    <row r="37" spans="5:8" x14ac:dyDescent="0.2">
      <c r="E37" s="125"/>
      <c r="F37" s="30"/>
      <c r="G37" s="30"/>
      <c r="H37" s="30"/>
    </row>
    <row r="38" spans="5:8" x14ac:dyDescent="0.2">
      <c r="E38" s="125"/>
      <c r="F38" s="30"/>
      <c r="G38" s="30"/>
      <c r="H38" s="30"/>
    </row>
    <row r="39" spans="5:8" x14ac:dyDescent="0.2">
      <c r="E39" s="125"/>
      <c r="F39" s="30"/>
      <c r="G39" s="30"/>
      <c r="H39" s="30"/>
    </row>
    <row r="40" spans="5:8" x14ac:dyDescent="0.2">
      <c r="E40" s="125"/>
      <c r="F40" s="30"/>
      <c r="G40" s="30"/>
      <c r="H40" s="30"/>
    </row>
    <row r="41" spans="5:8" x14ac:dyDescent="0.2">
      <c r="E41" s="125"/>
    </row>
    <row r="46" spans="5:8" x14ac:dyDescent="0.2">
      <c r="F46" s="30"/>
    </row>
    <row r="47" spans="5:8" x14ac:dyDescent="0.2">
      <c r="F47" s="30"/>
    </row>
    <row r="48" spans="5:8" x14ac:dyDescent="0.2">
      <c r="F48" s="30"/>
    </row>
  </sheetData>
  <mergeCells count="21">
    <mergeCell ref="A18:E18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5:E5"/>
    <mergeCell ref="A17:E17"/>
    <mergeCell ref="A29:H29"/>
    <mergeCell ref="A21:H21"/>
    <mergeCell ref="A23:E23"/>
    <mergeCell ref="A24:E24"/>
    <mergeCell ref="A25:E25"/>
    <mergeCell ref="A26:H26"/>
    <mergeCell ref="A27:E2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1"/>
  <sheetViews>
    <sheetView showGridLines="0" topLeftCell="B1" zoomScaleNormal="100" workbookViewId="0">
      <selection activeCell="D54" sqref="D54"/>
    </sheetView>
  </sheetViews>
  <sheetFormatPr defaultColWidth="9.140625" defaultRowHeight="12" x14ac:dyDescent="0.2"/>
  <cols>
    <col min="1" max="1" width="9.28515625" style="42" hidden="1" customWidth="1"/>
    <col min="2" max="2" width="11.28515625" style="49" customWidth="1"/>
    <col min="3" max="3" width="67" style="88" customWidth="1"/>
    <col min="4" max="6" width="15.7109375" style="59" customWidth="1"/>
    <col min="7" max="16384" width="9.140625" style="53"/>
  </cols>
  <sheetData>
    <row r="1" spans="1:6" ht="12.75" thickBot="1" x14ac:dyDescent="0.25">
      <c r="C1" s="254" t="s">
        <v>344</v>
      </c>
      <c r="D1" s="255"/>
      <c r="E1" s="255"/>
      <c r="F1" s="255"/>
    </row>
    <row r="2" spans="1:6" ht="64.5" thickBot="1" x14ac:dyDescent="0.25">
      <c r="A2" s="42" t="s">
        <v>37</v>
      </c>
      <c r="B2" s="52" t="s">
        <v>38</v>
      </c>
      <c r="C2" s="86" t="s">
        <v>345</v>
      </c>
      <c r="D2" s="54" t="s">
        <v>372</v>
      </c>
      <c r="E2" s="54" t="s">
        <v>335</v>
      </c>
      <c r="F2" s="54" t="s">
        <v>356</v>
      </c>
    </row>
    <row r="3" spans="1:6" s="45" customFormat="1" ht="12.75" x14ac:dyDescent="0.2">
      <c r="A3" s="43">
        <f>LEN(B3)</f>
        <v>1</v>
      </c>
      <c r="B3" s="50">
        <v>6</v>
      </c>
      <c r="C3" s="87" t="s">
        <v>226</v>
      </c>
      <c r="D3" s="44">
        <f>D4+D18+D37+D44+D56+D67</f>
        <v>6702271.4000000004</v>
      </c>
      <c r="E3" s="44">
        <f>E4+E18+E37+E44+E56+E67</f>
        <v>5794000</v>
      </c>
      <c r="F3" s="44">
        <f>F4+F18+F37+F44+F56+F67</f>
        <v>5794000</v>
      </c>
    </row>
    <row r="4" spans="1:6" s="47" customFormat="1" ht="12.75" x14ac:dyDescent="0.2">
      <c r="A4" s="46">
        <f t="shared" ref="A4:A61" si="0">LEN(B4)</f>
        <v>2</v>
      </c>
      <c r="B4" s="50">
        <v>63</v>
      </c>
      <c r="C4" s="87" t="s">
        <v>227</v>
      </c>
      <c r="D4" s="44">
        <f>D5+D8+D11</f>
        <v>4054797.62</v>
      </c>
      <c r="E4" s="44">
        <f>E5+E8+E11</f>
        <v>3965000</v>
      </c>
      <c r="F4" s="44">
        <f>F5+F8+F11</f>
        <v>3965000</v>
      </c>
    </row>
    <row r="5" spans="1:6" s="47" customFormat="1" ht="12.75" x14ac:dyDescent="0.2">
      <c r="A5" s="46">
        <f t="shared" si="0"/>
        <v>3</v>
      </c>
      <c r="B5" s="50">
        <v>631</v>
      </c>
      <c r="C5" s="89" t="s">
        <v>228</v>
      </c>
      <c r="D5" s="78">
        <f t="shared" ref="D5:F6" si="1">D6</f>
        <v>0</v>
      </c>
      <c r="E5" s="78">
        <f t="shared" si="1"/>
        <v>0</v>
      </c>
      <c r="F5" s="78">
        <f t="shared" si="1"/>
        <v>0</v>
      </c>
    </row>
    <row r="6" spans="1:6" s="56" customFormat="1" ht="12.75" x14ac:dyDescent="0.2">
      <c r="A6" s="42">
        <f t="shared" si="0"/>
        <v>4</v>
      </c>
      <c r="B6" s="51">
        <v>6311</v>
      </c>
      <c r="C6" s="90" t="s">
        <v>229</v>
      </c>
      <c r="D6" s="55">
        <f t="shared" si="1"/>
        <v>0</v>
      </c>
      <c r="E6" s="55">
        <f t="shared" si="1"/>
        <v>0</v>
      </c>
      <c r="F6" s="55">
        <f t="shared" si="1"/>
        <v>0</v>
      </c>
    </row>
    <row r="7" spans="1:6" s="82" customFormat="1" ht="12.75" x14ac:dyDescent="0.2">
      <c r="A7" s="79">
        <f t="shared" si="0"/>
        <v>5</v>
      </c>
      <c r="B7" s="80">
        <v>63111</v>
      </c>
      <c r="C7" s="91" t="s">
        <v>230</v>
      </c>
      <c r="D7" s="81"/>
      <c r="E7" s="81"/>
      <c r="F7" s="81"/>
    </row>
    <row r="8" spans="1:6" s="47" customFormat="1" ht="12.75" x14ac:dyDescent="0.2">
      <c r="A8" s="46">
        <f t="shared" si="0"/>
        <v>3</v>
      </c>
      <c r="B8" s="50">
        <v>632</v>
      </c>
      <c r="C8" s="89" t="s">
        <v>231</v>
      </c>
      <c r="D8" s="78">
        <f>D9</f>
        <v>0</v>
      </c>
      <c r="E8" s="78">
        <f>E9</f>
        <v>0</v>
      </c>
      <c r="F8" s="78">
        <f>F9</f>
        <v>0</v>
      </c>
    </row>
    <row r="9" spans="1:6" s="56" customFormat="1" ht="12.75" x14ac:dyDescent="0.2">
      <c r="A9" s="42">
        <f t="shared" si="0"/>
        <v>4</v>
      </c>
      <c r="B9" s="51">
        <v>6321</v>
      </c>
      <c r="C9" s="90" t="s">
        <v>232</v>
      </c>
      <c r="D9" s="55">
        <f>SUM(D10)</f>
        <v>0</v>
      </c>
      <c r="E9" s="55">
        <f>SUM(E10)</f>
        <v>0</v>
      </c>
      <c r="F9" s="55">
        <f>SUM(F10)</f>
        <v>0</v>
      </c>
    </row>
    <row r="10" spans="1:6" s="82" customFormat="1" ht="12.75" x14ac:dyDescent="0.2">
      <c r="A10" s="79">
        <f t="shared" si="0"/>
        <v>5</v>
      </c>
      <c r="B10" s="80">
        <v>63211</v>
      </c>
      <c r="C10" s="91" t="s">
        <v>232</v>
      </c>
      <c r="D10" s="81"/>
      <c r="E10" s="81"/>
      <c r="F10" s="81"/>
    </row>
    <row r="11" spans="1:6" s="47" customFormat="1" ht="12.75" x14ac:dyDescent="0.2">
      <c r="A11" s="46">
        <f t="shared" si="0"/>
        <v>3</v>
      </c>
      <c r="B11" s="50">
        <v>636</v>
      </c>
      <c r="C11" s="89" t="s">
        <v>233</v>
      </c>
      <c r="D11" s="78">
        <f>D12+D15</f>
        <v>4054797.62</v>
      </c>
      <c r="E11" s="78">
        <f>E12+E15</f>
        <v>3965000</v>
      </c>
      <c r="F11" s="78">
        <f>F12+F15</f>
        <v>3965000</v>
      </c>
    </row>
    <row r="12" spans="1:6" s="56" customFormat="1" ht="12.75" x14ac:dyDescent="0.2">
      <c r="A12" s="42">
        <f t="shared" si="0"/>
        <v>4</v>
      </c>
      <c r="B12" s="51">
        <v>6361</v>
      </c>
      <c r="C12" s="90" t="s">
        <v>234</v>
      </c>
      <c r="D12" s="55">
        <f>D13+D14</f>
        <v>4054797.62</v>
      </c>
      <c r="E12" s="55">
        <f>E13+E14</f>
        <v>3965000</v>
      </c>
      <c r="F12" s="55">
        <f>F13+F14</f>
        <v>3965000</v>
      </c>
    </row>
    <row r="13" spans="1:6" s="82" customFormat="1" ht="24" x14ac:dyDescent="0.2">
      <c r="A13" s="79">
        <f t="shared" si="0"/>
        <v>5</v>
      </c>
      <c r="B13" s="80">
        <v>63612</v>
      </c>
      <c r="C13" s="91" t="s">
        <v>291</v>
      </c>
      <c r="D13" s="81">
        <v>4054797.62</v>
      </c>
      <c r="E13" s="81">
        <v>3939000</v>
      </c>
      <c r="F13" s="81">
        <v>3939000</v>
      </c>
    </row>
    <row r="14" spans="1:6" s="82" customFormat="1" ht="24" x14ac:dyDescent="0.2">
      <c r="A14" s="79"/>
      <c r="B14" s="80">
        <v>63613</v>
      </c>
      <c r="C14" s="91" t="s">
        <v>292</v>
      </c>
      <c r="D14" s="81">
        <v>0</v>
      </c>
      <c r="E14" s="81">
        <v>26000</v>
      </c>
      <c r="F14" s="81">
        <v>26000</v>
      </c>
    </row>
    <row r="15" spans="1:6" s="56" customFormat="1" ht="25.5" x14ac:dyDescent="0.2">
      <c r="A15" s="42">
        <f t="shared" si="0"/>
        <v>4</v>
      </c>
      <c r="B15" s="51">
        <v>6362</v>
      </c>
      <c r="C15" s="90" t="s">
        <v>235</v>
      </c>
      <c r="D15" s="55">
        <f>D16+D17</f>
        <v>0</v>
      </c>
      <c r="E15" s="55">
        <f>E16+E17</f>
        <v>0</v>
      </c>
      <c r="F15" s="55">
        <f>F16+F17</f>
        <v>0</v>
      </c>
    </row>
    <row r="16" spans="1:6" s="82" customFormat="1" ht="24" x14ac:dyDescent="0.2">
      <c r="A16" s="79">
        <f t="shared" si="0"/>
        <v>5</v>
      </c>
      <c r="B16" s="80">
        <v>63622</v>
      </c>
      <c r="C16" s="91" t="s">
        <v>293</v>
      </c>
      <c r="D16" s="81"/>
      <c r="E16" s="81"/>
      <c r="F16" s="81"/>
    </row>
    <row r="17" spans="1:6" s="82" customFormat="1" ht="24" x14ac:dyDescent="0.2">
      <c r="A17" s="79">
        <f t="shared" si="0"/>
        <v>5</v>
      </c>
      <c r="B17" s="80">
        <v>63623</v>
      </c>
      <c r="C17" s="91" t="s">
        <v>294</v>
      </c>
      <c r="D17" s="81"/>
      <c r="E17" s="81"/>
      <c r="F17" s="81"/>
    </row>
    <row r="18" spans="1:6" s="47" customFormat="1" ht="12.75" x14ac:dyDescent="0.2">
      <c r="A18" s="46">
        <f t="shared" si="0"/>
        <v>2</v>
      </c>
      <c r="B18" s="50">
        <v>64</v>
      </c>
      <c r="C18" s="87" t="s">
        <v>236</v>
      </c>
      <c r="D18" s="44">
        <f>D19+D29</f>
        <v>200</v>
      </c>
      <c r="E18" s="44">
        <f>E19+E29</f>
        <v>200</v>
      </c>
      <c r="F18" s="44">
        <f>F19+F29</f>
        <v>200</v>
      </c>
    </row>
    <row r="19" spans="1:6" s="47" customFormat="1" ht="12.75" x14ac:dyDescent="0.2">
      <c r="A19" s="46">
        <f t="shared" si="0"/>
        <v>3</v>
      </c>
      <c r="B19" s="50">
        <v>641</v>
      </c>
      <c r="C19" s="89" t="s">
        <v>237</v>
      </c>
      <c r="D19" s="78">
        <f>D20+D25+D23+D27</f>
        <v>200</v>
      </c>
      <c r="E19" s="78">
        <f>E20+E25+E23+E27</f>
        <v>200</v>
      </c>
      <c r="F19" s="78">
        <f>F20+F25+F23+F27</f>
        <v>200</v>
      </c>
    </row>
    <row r="20" spans="1:6" s="56" customFormat="1" ht="12.75" x14ac:dyDescent="0.2">
      <c r="A20" s="42">
        <f t="shared" si="0"/>
        <v>4</v>
      </c>
      <c r="B20" s="51">
        <v>6413</v>
      </c>
      <c r="C20" s="90" t="s">
        <v>238</v>
      </c>
      <c r="D20" s="55">
        <f>SUM(D21:D22)</f>
        <v>200</v>
      </c>
      <c r="E20" s="55">
        <f>SUM(E21:E22)</f>
        <v>200</v>
      </c>
      <c r="F20" s="55">
        <f>SUM(F21:F22)</f>
        <v>200</v>
      </c>
    </row>
    <row r="21" spans="1:6" s="82" customFormat="1" ht="12.75" x14ac:dyDescent="0.2">
      <c r="A21" s="79">
        <f t="shared" si="0"/>
        <v>5</v>
      </c>
      <c r="B21" s="80">
        <v>64131</v>
      </c>
      <c r="C21" s="91" t="s">
        <v>239</v>
      </c>
      <c r="D21" s="81"/>
      <c r="E21" s="81"/>
      <c r="F21" s="81"/>
    </row>
    <row r="22" spans="1:6" s="82" customFormat="1" ht="12.75" x14ac:dyDescent="0.2">
      <c r="A22" s="79">
        <f t="shared" si="0"/>
        <v>5</v>
      </c>
      <c r="B22" s="80">
        <v>64132</v>
      </c>
      <c r="C22" s="91" t="s">
        <v>240</v>
      </c>
      <c r="D22" s="81">
        <v>200</v>
      </c>
      <c r="E22" s="81">
        <v>200</v>
      </c>
      <c r="F22" s="81">
        <v>200</v>
      </c>
    </row>
    <row r="23" spans="1:6" s="82" customFormat="1" ht="12.75" x14ac:dyDescent="0.2">
      <c r="A23" s="79"/>
      <c r="B23" s="80">
        <v>6414</v>
      </c>
      <c r="C23" s="204" t="s">
        <v>352</v>
      </c>
      <c r="D23" s="81">
        <f>SUM(D24)</f>
        <v>0</v>
      </c>
      <c r="E23" s="81">
        <f>SUM(E24)</f>
        <v>0</v>
      </c>
      <c r="F23" s="81">
        <f>SUM(F24)</f>
        <v>0</v>
      </c>
    </row>
    <row r="24" spans="1:6" s="82" customFormat="1" ht="12.75" x14ac:dyDescent="0.2">
      <c r="A24" s="79"/>
      <c r="B24" s="80">
        <v>64143</v>
      </c>
      <c r="C24" s="91" t="s">
        <v>353</v>
      </c>
      <c r="D24" s="81">
        <v>0</v>
      </c>
      <c r="E24" s="81">
        <v>0</v>
      </c>
      <c r="F24" s="81">
        <v>0</v>
      </c>
    </row>
    <row r="25" spans="1:6" s="56" customFormat="1" ht="12.75" x14ac:dyDescent="0.2">
      <c r="A25" s="42">
        <f t="shared" si="0"/>
        <v>4</v>
      </c>
      <c r="B25" s="51">
        <v>6415</v>
      </c>
      <c r="C25" s="90" t="s">
        <v>241</v>
      </c>
      <c r="D25" s="55">
        <f>D26</f>
        <v>0</v>
      </c>
      <c r="E25" s="55">
        <f>E26</f>
        <v>0</v>
      </c>
      <c r="F25" s="55">
        <f>F26</f>
        <v>0</v>
      </c>
    </row>
    <row r="26" spans="1:6" s="82" customFormat="1" ht="12.75" x14ac:dyDescent="0.2">
      <c r="A26" s="79">
        <f t="shared" si="0"/>
        <v>5</v>
      </c>
      <c r="B26" s="80">
        <v>64151</v>
      </c>
      <c r="C26" s="91" t="s">
        <v>242</v>
      </c>
      <c r="D26" s="81"/>
      <c r="E26" s="81"/>
      <c r="F26" s="81"/>
    </row>
    <row r="27" spans="1:6" s="56" customFormat="1" ht="12.75" x14ac:dyDescent="0.2">
      <c r="A27" s="42">
        <f t="shared" si="0"/>
        <v>4</v>
      </c>
      <c r="B27" s="51">
        <v>6419</v>
      </c>
      <c r="C27" s="90" t="s">
        <v>243</v>
      </c>
      <c r="D27" s="55">
        <f>D28</f>
        <v>0</v>
      </c>
      <c r="E27" s="55">
        <f>E28</f>
        <v>0</v>
      </c>
      <c r="F27" s="55">
        <f>F28</f>
        <v>0</v>
      </c>
    </row>
    <row r="28" spans="1:6" s="82" customFormat="1" ht="12.75" x14ac:dyDescent="0.2">
      <c r="A28" s="79">
        <f t="shared" si="0"/>
        <v>5</v>
      </c>
      <c r="B28" s="80">
        <v>64199</v>
      </c>
      <c r="C28" s="91" t="s">
        <v>243</v>
      </c>
      <c r="D28" s="81"/>
      <c r="E28" s="81"/>
      <c r="F28" s="81"/>
    </row>
    <row r="29" spans="1:6" s="47" customFormat="1" ht="12.75" x14ac:dyDescent="0.2">
      <c r="A29" s="46">
        <f t="shared" si="0"/>
        <v>3</v>
      </c>
      <c r="B29" s="50">
        <v>642</v>
      </c>
      <c r="C29" s="89" t="s">
        <v>244</v>
      </c>
      <c r="D29" s="78">
        <f>D30+D32+D35</f>
        <v>0</v>
      </c>
      <c r="E29" s="78">
        <f>E30+E32+E35</f>
        <v>0</v>
      </c>
      <c r="F29" s="78">
        <f>F30+F32+F35</f>
        <v>0</v>
      </c>
    </row>
    <row r="30" spans="1:6" s="58" customFormat="1" ht="12.75" x14ac:dyDescent="0.2">
      <c r="A30" s="42">
        <f t="shared" si="0"/>
        <v>4</v>
      </c>
      <c r="B30" s="51">
        <v>6421</v>
      </c>
      <c r="C30" s="90" t="s">
        <v>245</v>
      </c>
      <c r="D30" s="57">
        <f>SUM(D31:D31)</f>
        <v>0</v>
      </c>
      <c r="E30" s="57">
        <f>SUM(E31:E31)</f>
        <v>0</v>
      </c>
      <c r="F30" s="57">
        <f>SUM(F31:F31)</f>
        <v>0</v>
      </c>
    </row>
    <row r="31" spans="1:6" s="84" customFormat="1" ht="12.75" x14ac:dyDescent="0.2">
      <c r="A31" s="79">
        <f t="shared" si="0"/>
        <v>5</v>
      </c>
      <c r="B31" s="80">
        <v>64219</v>
      </c>
      <c r="C31" s="91" t="s">
        <v>246</v>
      </c>
      <c r="D31" s="83"/>
      <c r="E31" s="83"/>
      <c r="F31" s="83"/>
    </row>
    <row r="32" spans="1:6" s="56" customFormat="1" ht="12.75" x14ac:dyDescent="0.2">
      <c r="A32" s="42">
        <f t="shared" si="0"/>
        <v>4</v>
      </c>
      <c r="B32" s="51">
        <v>6422</v>
      </c>
      <c r="C32" s="90" t="s">
        <v>247</v>
      </c>
      <c r="D32" s="55">
        <f>SUM(D33:D34)</f>
        <v>0</v>
      </c>
      <c r="E32" s="55">
        <f>SUM(E33:E34)</f>
        <v>0</v>
      </c>
      <c r="F32" s="55">
        <f>SUM(F33:F34)</f>
        <v>0</v>
      </c>
    </row>
    <row r="33" spans="1:6" s="82" customFormat="1" ht="12.75" x14ac:dyDescent="0.2">
      <c r="A33" s="79">
        <f t="shared" si="0"/>
        <v>5</v>
      </c>
      <c r="B33" s="80">
        <v>64225</v>
      </c>
      <c r="C33" s="91" t="s">
        <v>248</v>
      </c>
      <c r="D33" s="81"/>
      <c r="E33" s="81"/>
      <c r="F33" s="81"/>
    </row>
    <row r="34" spans="1:6" s="82" customFormat="1" ht="12.75" x14ac:dyDescent="0.2">
      <c r="A34" s="79">
        <f t="shared" si="0"/>
        <v>5</v>
      </c>
      <c r="B34" s="80">
        <v>64229</v>
      </c>
      <c r="C34" s="91" t="s">
        <v>249</v>
      </c>
      <c r="D34" s="85"/>
      <c r="E34" s="85"/>
      <c r="F34" s="85"/>
    </row>
    <row r="35" spans="1:6" s="56" customFormat="1" ht="12.75" x14ac:dyDescent="0.2">
      <c r="A35" s="42">
        <f t="shared" si="0"/>
        <v>4</v>
      </c>
      <c r="B35" s="51">
        <v>6429</v>
      </c>
      <c r="C35" s="90" t="s">
        <v>250</v>
      </c>
      <c r="D35" s="55">
        <f>D36</f>
        <v>0</v>
      </c>
      <c r="E35" s="55">
        <f>E36</f>
        <v>0</v>
      </c>
      <c r="F35" s="55">
        <f>F36</f>
        <v>0</v>
      </c>
    </row>
    <row r="36" spans="1:6" s="82" customFormat="1" ht="12.75" x14ac:dyDescent="0.2">
      <c r="A36" s="79">
        <f t="shared" si="0"/>
        <v>5</v>
      </c>
      <c r="B36" s="80">
        <v>64299</v>
      </c>
      <c r="C36" s="91" t="s">
        <v>250</v>
      </c>
      <c r="D36" s="81"/>
      <c r="E36" s="81"/>
      <c r="F36" s="81"/>
    </row>
    <row r="37" spans="1:6" s="47" customFormat="1" ht="25.5" x14ac:dyDescent="0.2">
      <c r="A37" s="46">
        <f t="shared" si="0"/>
        <v>2</v>
      </c>
      <c r="B37" s="50">
        <v>65</v>
      </c>
      <c r="C37" s="87" t="s">
        <v>251</v>
      </c>
      <c r="D37" s="44">
        <f t="shared" ref="D37:F38" si="2">D38</f>
        <v>221000</v>
      </c>
      <c r="E37" s="44">
        <f t="shared" si="2"/>
        <v>58000</v>
      </c>
      <c r="F37" s="44">
        <f t="shared" si="2"/>
        <v>58000</v>
      </c>
    </row>
    <row r="38" spans="1:6" s="47" customFormat="1" ht="12.75" x14ac:dyDescent="0.2">
      <c r="A38" s="46">
        <f t="shared" si="0"/>
        <v>3</v>
      </c>
      <c r="B38" s="50">
        <v>652</v>
      </c>
      <c r="C38" s="89" t="s">
        <v>252</v>
      </c>
      <c r="D38" s="78">
        <f t="shared" si="2"/>
        <v>221000</v>
      </c>
      <c r="E38" s="78">
        <f t="shared" si="2"/>
        <v>58000</v>
      </c>
      <c r="F38" s="78">
        <f t="shared" si="2"/>
        <v>58000</v>
      </c>
    </row>
    <row r="39" spans="1:6" s="56" customFormat="1" ht="12.75" x14ac:dyDescent="0.2">
      <c r="A39" s="42">
        <f t="shared" si="0"/>
        <v>4</v>
      </c>
      <c r="B39" s="51">
        <v>6526</v>
      </c>
      <c r="C39" s="90" t="s">
        <v>253</v>
      </c>
      <c r="D39" s="55">
        <f>D40+D41+D42+D43</f>
        <v>221000</v>
      </c>
      <c r="E39" s="55">
        <f>E40+E41+E42+E43</f>
        <v>58000</v>
      </c>
      <c r="F39" s="55">
        <f>F40+F41+F42+F43</f>
        <v>58000</v>
      </c>
    </row>
    <row r="40" spans="1:6" s="56" customFormat="1" ht="12.75" x14ac:dyDescent="0.2">
      <c r="A40" s="42"/>
      <c r="B40" s="80">
        <v>65264</v>
      </c>
      <c r="C40" s="126" t="s">
        <v>327</v>
      </c>
      <c r="D40" s="127">
        <v>206000</v>
      </c>
      <c r="E40" s="127">
        <v>58000</v>
      </c>
      <c r="F40" s="127">
        <v>58000</v>
      </c>
    </row>
    <row r="41" spans="1:6" s="82" customFormat="1" ht="12.75" x14ac:dyDescent="0.2">
      <c r="A41" s="79">
        <f t="shared" si="0"/>
        <v>5</v>
      </c>
      <c r="B41" s="80">
        <v>65267</v>
      </c>
      <c r="C41" s="91" t="s">
        <v>254</v>
      </c>
      <c r="D41" s="81">
        <v>15000</v>
      </c>
      <c r="E41" s="81"/>
      <c r="F41" s="81"/>
    </row>
    <row r="42" spans="1:6" s="82" customFormat="1" ht="12.75" x14ac:dyDescent="0.2">
      <c r="A42" s="79">
        <f t="shared" si="0"/>
        <v>5</v>
      </c>
      <c r="B42" s="80">
        <v>65268</v>
      </c>
      <c r="C42" s="91" t="s">
        <v>255</v>
      </c>
      <c r="D42" s="81"/>
      <c r="E42" s="81"/>
      <c r="F42" s="81"/>
    </row>
    <row r="43" spans="1:6" s="82" customFormat="1" ht="12.75" x14ac:dyDescent="0.2">
      <c r="A43" s="79">
        <f t="shared" si="0"/>
        <v>5</v>
      </c>
      <c r="B43" s="80">
        <v>65269</v>
      </c>
      <c r="C43" s="91" t="s">
        <v>256</v>
      </c>
      <c r="D43" s="81"/>
      <c r="E43" s="81"/>
      <c r="F43" s="81"/>
    </row>
    <row r="44" spans="1:6" s="47" customFormat="1" ht="25.5" x14ac:dyDescent="0.2">
      <c r="A44" s="46">
        <f t="shared" si="0"/>
        <v>2</v>
      </c>
      <c r="B44" s="50">
        <v>66</v>
      </c>
      <c r="C44" s="87" t="s">
        <v>257</v>
      </c>
      <c r="D44" s="44">
        <f>D45+D48</f>
        <v>761230</v>
      </c>
      <c r="E44" s="44">
        <f>E45+E48</f>
        <v>147800</v>
      </c>
      <c r="F44" s="44">
        <f>F45+F48</f>
        <v>147800</v>
      </c>
    </row>
    <row r="45" spans="1:6" s="47" customFormat="1" ht="12.75" x14ac:dyDescent="0.2">
      <c r="A45" s="46">
        <f t="shared" si="0"/>
        <v>3</v>
      </c>
      <c r="B45" s="50">
        <v>661</v>
      </c>
      <c r="C45" s="89" t="s">
        <v>258</v>
      </c>
      <c r="D45" s="78">
        <f t="shared" ref="D45:F46" si="3">D46</f>
        <v>357800</v>
      </c>
      <c r="E45" s="78">
        <f t="shared" si="3"/>
        <v>147800</v>
      </c>
      <c r="F45" s="78">
        <f t="shared" si="3"/>
        <v>147800</v>
      </c>
    </row>
    <row r="46" spans="1:6" s="56" customFormat="1" ht="12.75" x14ac:dyDescent="0.2">
      <c r="A46" s="42">
        <f t="shared" si="0"/>
        <v>4</v>
      </c>
      <c r="B46" s="51">
        <v>6615</v>
      </c>
      <c r="C46" s="90" t="s">
        <v>259</v>
      </c>
      <c r="D46" s="55">
        <f t="shared" si="3"/>
        <v>357800</v>
      </c>
      <c r="E46" s="55">
        <f t="shared" si="3"/>
        <v>147800</v>
      </c>
      <c r="F46" s="55">
        <f t="shared" si="3"/>
        <v>147800</v>
      </c>
    </row>
    <row r="47" spans="1:6" s="82" customFormat="1" ht="12.75" x14ac:dyDescent="0.2">
      <c r="A47" s="79">
        <f t="shared" si="0"/>
        <v>5</v>
      </c>
      <c r="B47" s="80">
        <v>66151</v>
      </c>
      <c r="C47" s="91" t="s">
        <v>259</v>
      </c>
      <c r="D47" s="81">
        <v>357800</v>
      </c>
      <c r="E47" s="81">
        <v>147800</v>
      </c>
      <c r="F47" s="81">
        <v>147800</v>
      </c>
    </row>
    <row r="48" spans="1:6" s="47" customFormat="1" ht="12.75" x14ac:dyDescent="0.2">
      <c r="A48" s="46">
        <f t="shared" si="0"/>
        <v>3</v>
      </c>
      <c r="B48" s="50">
        <v>663</v>
      </c>
      <c r="C48" s="89" t="s">
        <v>260</v>
      </c>
      <c r="D48" s="78">
        <f>D49+D53</f>
        <v>403430</v>
      </c>
      <c r="E48" s="78">
        <f>E49+E53</f>
        <v>0</v>
      </c>
      <c r="F48" s="78">
        <f>F49+F53</f>
        <v>0</v>
      </c>
    </row>
    <row r="49" spans="1:6" s="56" customFormat="1" ht="12.75" x14ac:dyDescent="0.2">
      <c r="A49" s="42">
        <f t="shared" si="0"/>
        <v>4</v>
      </c>
      <c r="B49" s="51">
        <v>6631</v>
      </c>
      <c r="C49" s="90" t="s">
        <v>261</v>
      </c>
      <c r="D49" s="55">
        <f>SUM(D50:D52)</f>
        <v>900</v>
      </c>
      <c r="E49" s="55">
        <f>SUM(E50:E52)</f>
        <v>0</v>
      </c>
      <c r="F49" s="55">
        <f>SUM(F50:F52)</f>
        <v>0</v>
      </c>
    </row>
    <row r="50" spans="1:6" s="56" customFormat="1" ht="12.75" x14ac:dyDescent="0.2">
      <c r="A50" s="42"/>
      <c r="B50" s="80">
        <v>66311</v>
      </c>
      <c r="C50" s="91" t="s">
        <v>330</v>
      </c>
      <c r="D50" s="55">
        <v>900</v>
      </c>
      <c r="E50" s="55">
        <v>0</v>
      </c>
      <c r="F50" s="55">
        <v>0</v>
      </c>
    </row>
    <row r="51" spans="1:6" s="56" customFormat="1" ht="12.75" x14ac:dyDescent="0.2">
      <c r="A51" s="42"/>
      <c r="B51" s="80">
        <v>66312</v>
      </c>
      <c r="C51" s="91" t="s">
        <v>331</v>
      </c>
      <c r="D51" s="55">
        <v>0</v>
      </c>
      <c r="E51" s="55">
        <v>0</v>
      </c>
      <c r="F51" s="55">
        <v>0</v>
      </c>
    </row>
    <row r="52" spans="1:6" s="82" customFormat="1" ht="12.75" x14ac:dyDescent="0.2">
      <c r="A52" s="79">
        <f t="shared" si="0"/>
        <v>5</v>
      </c>
      <c r="B52" s="80">
        <v>66313</v>
      </c>
      <c r="C52" s="91" t="s">
        <v>332</v>
      </c>
      <c r="D52" s="81">
        <v>0</v>
      </c>
      <c r="E52" s="81">
        <v>0</v>
      </c>
      <c r="F52" s="81">
        <v>0</v>
      </c>
    </row>
    <row r="53" spans="1:6" s="56" customFormat="1" ht="12.75" x14ac:dyDescent="0.2">
      <c r="A53" s="42">
        <f t="shared" si="0"/>
        <v>4</v>
      </c>
      <c r="B53" s="51">
        <v>6632</v>
      </c>
      <c r="C53" s="90" t="s">
        <v>262</v>
      </c>
      <c r="D53" s="55">
        <f>SUM(D54:D55)</f>
        <v>402530</v>
      </c>
      <c r="E53" s="55">
        <f>E55</f>
        <v>0</v>
      </c>
      <c r="F53" s="55">
        <f>F55</f>
        <v>0</v>
      </c>
    </row>
    <row r="54" spans="1:6" s="56" customFormat="1" ht="12.75" x14ac:dyDescent="0.2">
      <c r="A54" s="42"/>
      <c r="B54" s="51">
        <v>66321</v>
      </c>
      <c r="C54" s="90" t="s">
        <v>376</v>
      </c>
      <c r="D54" s="55">
        <v>52530</v>
      </c>
      <c r="E54" s="55"/>
      <c r="F54" s="55"/>
    </row>
    <row r="55" spans="1:6" s="82" customFormat="1" ht="12.75" x14ac:dyDescent="0.2">
      <c r="A55" s="79">
        <f t="shared" si="0"/>
        <v>5</v>
      </c>
      <c r="B55" s="80">
        <v>66323</v>
      </c>
      <c r="C55" s="91" t="s">
        <v>333</v>
      </c>
      <c r="D55" s="81">
        <v>350000</v>
      </c>
      <c r="E55" s="81">
        <v>0</v>
      </c>
      <c r="F55" s="81">
        <v>0</v>
      </c>
    </row>
    <row r="56" spans="1:6" s="47" customFormat="1" ht="25.5" x14ac:dyDescent="0.2">
      <c r="A56" s="46">
        <f t="shared" si="0"/>
        <v>2</v>
      </c>
      <c r="B56" s="50">
        <v>67</v>
      </c>
      <c r="C56" s="87" t="s">
        <v>263</v>
      </c>
      <c r="D56" s="44">
        <f>D57+D64</f>
        <v>1665043.78</v>
      </c>
      <c r="E56" s="44">
        <f>E57+E64</f>
        <v>1623000</v>
      </c>
      <c r="F56" s="44">
        <f>F57+F64</f>
        <v>1623000</v>
      </c>
    </row>
    <row r="57" spans="1:6" s="47" customFormat="1" ht="24" x14ac:dyDescent="0.2">
      <c r="A57" s="46">
        <f t="shared" si="0"/>
        <v>3</v>
      </c>
      <c r="B57" s="50">
        <v>671</v>
      </c>
      <c r="C57" s="89" t="s">
        <v>264</v>
      </c>
      <c r="D57" s="44">
        <f>D58+D60+D62</f>
        <v>1665043.78</v>
      </c>
      <c r="E57" s="44">
        <f>E58+E60+E62</f>
        <v>1623000</v>
      </c>
      <c r="F57" s="44">
        <f>F58+F60+F62</f>
        <v>1623000</v>
      </c>
    </row>
    <row r="58" spans="1:6" s="56" customFormat="1" ht="12.75" x14ac:dyDescent="0.2">
      <c r="A58" s="42">
        <f t="shared" si="0"/>
        <v>4</v>
      </c>
      <c r="B58" s="51">
        <v>6711</v>
      </c>
      <c r="C58" s="90" t="s">
        <v>265</v>
      </c>
      <c r="D58" s="48">
        <f>SUM(D59)</f>
        <v>1650043.78</v>
      </c>
      <c r="E58" s="48">
        <f>SUM(E59)</f>
        <v>1618000</v>
      </c>
      <c r="F58" s="48">
        <f>SUM(F59)</f>
        <v>1618000</v>
      </c>
    </row>
    <row r="59" spans="1:6" s="82" customFormat="1" ht="12.75" x14ac:dyDescent="0.2">
      <c r="A59" s="79">
        <f t="shared" si="0"/>
        <v>5</v>
      </c>
      <c r="B59" s="80">
        <v>67111</v>
      </c>
      <c r="C59" s="91" t="s">
        <v>265</v>
      </c>
      <c r="D59" s="81">
        <v>1650043.78</v>
      </c>
      <c r="E59" s="81">
        <v>1618000</v>
      </c>
      <c r="F59" s="81">
        <v>1618000</v>
      </c>
    </row>
    <row r="60" spans="1:6" s="56" customFormat="1" ht="25.5" x14ac:dyDescent="0.2">
      <c r="A60" s="42">
        <f t="shared" si="0"/>
        <v>4</v>
      </c>
      <c r="B60" s="51">
        <v>6712</v>
      </c>
      <c r="C60" s="90" t="s">
        <v>266</v>
      </c>
      <c r="D60" s="48">
        <f>SUM(D61)</f>
        <v>15000</v>
      </c>
      <c r="E60" s="48">
        <f>SUM(E61)</f>
        <v>5000</v>
      </c>
      <c r="F60" s="48">
        <f>SUM(F61)</f>
        <v>5000</v>
      </c>
    </row>
    <row r="61" spans="1:6" s="82" customFormat="1" ht="24" x14ac:dyDescent="0.2">
      <c r="A61" s="79">
        <f t="shared" si="0"/>
        <v>5</v>
      </c>
      <c r="B61" s="80">
        <v>67121</v>
      </c>
      <c r="C61" s="91" t="s">
        <v>266</v>
      </c>
      <c r="D61" s="81">
        <v>15000</v>
      </c>
      <c r="E61" s="81">
        <v>5000</v>
      </c>
      <c r="F61" s="81">
        <v>5000</v>
      </c>
    </row>
    <row r="62" spans="1:6" s="56" customFormat="1" ht="25.5" x14ac:dyDescent="0.2">
      <c r="A62" s="42">
        <f t="shared" ref="A62:A91" si="4">LEN(B62)</f>
        <v>4</v>
      </c>
      <c r="B62" s="51">
        <v>6714</v>
      </c>
      <c r="C62" s="90" t="s">
        <v>267</v>
      </c>
      <c r="D62" s="48">
        <f>SUM(D63)</f>
        <v>0</v>
      </c>
      <c r="E62" s="48">
        <f>SUM(E63)</f>
        <v>0</v>
      </c>
      <c r="F62" s="48">
        <f>SUM(F63)</f>
        <v>0</v>
      </c>
    </row>
    <row r="63" spans="1:6" s="82" customFormat="1" ht="24" x14ac:dyDescent="0.2">
      <c r="A63" s="79">
        <f t="shared" si="4"/>
        <v>5</v>
      </c>
      <c r="B63" s="80">
        <v>67141</v>
      </c>
      <c r="C63" s="91" t="s">
        <v>267</v>
      </c>
      <c r="D63" s="81"/>
      <c r="E63" s="81"/>
      <c r="F63" s="81"/>
    </row>
    <row r="64" spans="1:6" s="47" customFormat="1" ht="12.75" x14ac:dyDescent="0.2">
      <c r="A64" s="46">
        <f t="shared" si="4"/>
        <v>3</v>
      </c>
      <c r="B64" s="50">
        <v>673</v>
      </c>
      <c r="C64" s="89" t="s">
        <v>268</v>
      </c>
      <c r="D64" s="44">
        <f t="shared" ref="D64:F65" si="5">SUM(D65)</f>
        <v>0</v>
      </c>
      <c r="E64" s="44">
        <f t="shared" si="5"/>
        <v>0</v>
      </c>
      <c r="F64" s="44">
        <f t="shared" si="5"/>
        <v>0</v>
      </c>
    </row>
    <row r="65" spans="1:6" s="56" customFormat="1" ht="12.75" x14ac:dyDescent="0.2">
      <c r="A65" s="42">
        <f t="shared" si="4"/>
        <v>4</v>
      </c>
      <c r="B65" s="51">
        <v>6731</v>
      </c>
      <c r="C65" s="90" t="s">
        <v>268</v>
      </c>
      <c r="D65" s="48">
        <f t="shared" si="5"/>
        <v>0</v>
      </c>
      <c r="E65" s="48">
        <f t="shared" si="5"/>
        <v>0</v>
      </c>
      <c r="F65" s="48">
        <f t="shared" si="5"/>
        <v>0</v>
      </c>
    </row>
    <row r="66" spans="1:6" s="82" customFormat="1" ht="12.75" x14ac:dyDescent="0.2">
      <c r="A66" s="79">
        <f t="shared" si="4"/>
        <v>5</v>
      </c>
      <c r="B66" s="80">
        <v>67311</v>
      </c>
      <c r="C66" s="91" t="s">
        <v>268</v>
      </c>
      <c r="D66" s="81"/>
      <c r="E66" s="81"/>
      <c r="F66" s="81"/>
    </row>
    <row r="67" spans="1:6" s="47" customFormat="1" ht="12.75" x14ac:dyDescent="0.2">
      <c r="A67" s="46">
        <f t="shared" si="4"/>
        <v>2</v>
      </c>
      <c r="B67" s="50">
        <v>68</v>
      </c>
      <c r="C67" s="87" t="s">
        <v>269</v>
      </c>
      <c r="D67" s="44">
        <f t="shared" ref="D67:F68" si="6">D68</f>
        <v>0</v>
      </c>
      <c r="E67" s="44">
        <f t="shared" si="6"/>
        <v>0</v>
      </c>
      <c r="F67" s="44">
        <f t="shared" si="6"/>
        <v>0</v>
      </c>
    </row>
    <row r="68" spans="1:6" s="47" customFormat="1" ht="12.75" x14ac:dyDescent="0.2">
      <c r="A68" s="46">
        <f t="shared" si="4"/>
        <v>3</v>
      </c>
      <c r="B68" s="50">
        <v>683</v>
      </c>
      <c r="C68" s="89" t="s">
        <v>270</v>
      </c>
      <c r="D68" s="44">
        <f t="shared" si="6"/>
        <v>0</v>
      </c>
      <c r="E68" s="44">
        <f t="shared" si="6"/>
        <v>0</v>
      </c>
      <c r="F68" s="44">
        <f t="shared" si="6"/>
        <v>0</v>
      </c>
    </row>
    <row r="69" spans="1:6" s="56" customFormat="1" ht="12.75" x14ac:dyDescent="0.2">
      <c r="A69" s="42">
        <f t="shared" si="4"/>
        <v>4</v>
      </c>
      <c r="B69" s="51">
        <v>6831</v>
      </c>
      <c r="C69" s="90" t="s">
        <v>270</v>
      </c>
      <c r="D69" s="48">
        <f>SUM(D70)</f>
        <v>0</v>
      </c>
      <c r="E69" s="48">
        <f>SUM(E70)</f>
        <v>0</v>
      </c>
      <c r="F69" s="48">
        <f>SUM(F70)</f>
        <v>0</v>
      </c>
    </row>
    <row r="70" spans="1:6" s="82" customFormat="1" ht="12.75" x14ac:dyDescent="0.2">
      <c r="A70" s="79">
        <f t="shared" si="4"/>
        <v>5</v>
      </c>
      <c r="B70" s="80">
        <v>68311</v>
      </c>
      <c r="C70" s="91" t="s">
        <v>270</v>
      </c>
      <c r="D70" s="81"/>
      <c r="E70" s="81"/>
      <c r="F70" s="81"/>
    </row>
    <row r="71" spans="1:6" s="45" customFormat="1" ht="12.75" x14ac:dyDescent="0.2">
      <c r="A71" s="43">
        <f t="shared" si="4"/>
        <v>1</v>
      </c>
      <c r="B71" s="50">
        <v>7</v>
      </c>
      <c r="C71" s="87" t="s">
        <v>271</v>
      </c>
      <c r="D71" s="44">
        <f>D72+D76</f>
        <v>0</v>
      </c>
      <c r="E71" s="44">
        <f>E72+E76</f>
        <v>0</v>
      </c>
      <c r="F71" s="44">
        <f>F72+F76</f>
        <v>0</v>
      </c>
    </row>
    <row r="72" spans="1:6" s="47" customFormat="1" ht="12.75" x14ac:dyDescent="0.2">
      <c r="A72" s="46">
        <f t="shared" si="4"/>
        <v>2</v>
      </c>
      <c r="B72" s="50">
        <v>71</v>
      </c>
      <c r="C72" s="87" t="s">
        <v>272</v>
      </c>
      <c r="D72" s="44">
        <f t="shared" ref="D72:F74" si="7">D73</f>
        <v>0</v>
      </c>
      <c r="E72" s="44">
        <f t="shared" si="7"/>
        <v>0</v>
      </c>
      <c r="F72" s="44">
        <f t="shared" si="7"/>
        <v>0</v>
      </c>
    </row>
    <row r="73" spans="1:6" s="47" customFormat="1" ht="12.75" x14ac:dyDescent="0.2">
      <c r="A73" s="46">
        <f t="shared" si="4"/>
        <v>3</v>
      </c>
      <c r="B73" s="50">
        <v>711</v>
      </c>
      <c r="C73" s="89" t="s">
        <v>273</v>
      </c>
      <c r="D73" s="78">
        <f t="shared" si="7"/>
        <v>0</v>
      </c>
      <c r="E73" s="78">
        <f t="shared" si="7"/>
        <v>0</v>
      </c>
      <c r="F73" s="78">
        <f t="shared" si="7"/>
        <v>0</v>
      </c>
    </row>
    <row r="74" spans="1:6" s="56" customFormat="1" ht="12.75" x14ac:dyDescent="0.2">
      <c r="A74" s="42">
        <f t="shared" si="4"/>
        <v>4</v>
      </c>
      <c r="B74" s="51">
        <v>7111</v>
      </c>
      <c r="C74" s="90" t="s">
        <v>149</v>
      </c>
      <c r="D74" s="55">
        <f t="shared" si="7"/>
        <v>0</v>
      </c>
      <c r="E74" s="55">
        <f t="shared" si="7"/>
        <v>0</v>
      </c>
      <c r="F74" s="55">
        <f t="shared" si="7"/>
        <v>0</v>
      </c>
    </row>
    <row r="75" spans="1:6" s="82" customFormat="1" ht="12.75" x14ac:dyDescent="0.2">
      <c r="A75" s="79">
        <f t="shared" si="4"/>
        <v>5</v>
      </c>
      <c r="B75" s="80">
        <v>71111</v>
      </c>
      <c r="C75" s="91" t="s">
        <v>274</v>
      </c>
      <c r="D75" s="85"/>
      <c r="E75" s="85"/>
      <c r="F75" s="85"/>
    </row>
    <row r="76" spans="1:6" s="47" customFormat="1" ht="12.75" x14ac:dyDescent="0.2">
      <c r="A76" s="46">
        <f t="shared" si="4"/>
        <v>2</v>
      </c>
      <c r="B76" s="50">
        <v>72</v>
      </c>
      <c r="C76" s="87" t="s">
        <v>275</v>
      </c>
      <c r="D76" s="44">
        <f>D77+D82</f>
        <v>0</v>
      </c>
      <c r="E76" s="44">
        <f>E77+E82</f>
        <v>0</v>
      </c>
      <c r="F76" s="44">
        <f>F77+F82</f>
        <v>0</v>
      </c>
    </row>
    <row r="77" spans="1:6" s="47" customFormat="1" ht="12.75" x14ac:dyDescent="0.2">
      <c r="A77" s="46">
        <f t="shared" si="4"/>
        <v>3</v>
      </c>
      <c r="B77" s="50">
        <v>721</v>
      </c>
      <c r="C77" s="89" t="s">
        <v>276</v>
      </c>
      <c r="D77" s="78">
        <f>D78+D80</f>
        <v>0</v>
      </c>
      <c r="E77" s="78">
        <f>E78+E80</f>
        <v>0</v>
      </c>
      <c r="F77" s="78">
        <f>F78+F80</f>
        <v>0</v>
      </c>
    </row>
    <row r="78" spans="1:6" s="56" customFormat="1" ht="12.75" x14ac:dyDescent="0.2">
      <c r="A78" s="42">
        <f t="shared" si="4"/>
        <v>4</v>
      </c>
      <c r="B78" s="51">
        <v>7211</v>
      </c>
      <c r="C78" s="90" t="s">
        <v>277</v>
      </c>
      <c r="D78" s="55">
        <f>D79</f>
        <v>0</v>
      </c>
      <c r="E78" s="55">
        <f>E79</f>
        <v>0</v>
      </c>
      <c r="F78" s="55">
        <f>F79</f>
        <v>0</v>
      </c>
    </row>
    <row r="79" spans="1:6" s="82" customFormat="1" ht="12.75" x14ac:dyDescent="0.2">
      <c r="A79" s="79">
        <f t="shared" si="4"/>
        <v>5</v>
      </c>
      <c r="B79" s="80">
        <v>72119</v>
      </c>
      <c r="C79" s="91" t="s">
        <v>278</v>
      </c>
      <c r="D79" s="81"/>
      <c r="E79" s="81"/>
      <c r="F79" s="81"/>
    </row>
    <row r="80" spans="1:6" s="56" customFormat="1" ht="12.75" x14ac:dyDescent="0.2">
      <c r="A80" s="42">
        <f t="shared" si="4"/>
        <v>4</v>
      </c>
      <c r="B80" s="51">
        <v>7212</v>
      </c>
      <c r="C80" s="90" t="s">
        <v>161</v>
      </c>
      <c r="D80" s="55">
        <f>D81</f>
        <v>0</v>
      </c>
      <c r="E80" s="55">
        <f>E81</f>
        <v>0</v>
      </c>
      <c r="F80" s="55">
        <f>F81</f>
        <v>0</v>
      </c>
    </row>
    <row r="81" spans="1:6" s="82" customFormat="1" ht="12.75" x14ac:dyDescent="0.2">
      <c r="A81" s="79">
        <f t="shared" si="4"/>
        <v>5</v>
      </c>
      <c r="B81" s="80">
        <v>72121</v>
      </c>
      <c r="C81" s="91" t="s">
        <v>279</v>
      </c>
      <c r="D81" s="81"/>
      <c r="E81" s="81"/>
      <c r="F81" s="81"/>
    </row>
    <row r="82" spans="1:6" s="47" customFormat="1" ht="12.75" x14ac:dyDescent="0.2">
      <c r="A82" s="46">
        <f t="shared" si="4"/>
        <v>3</v>
      </c>
      <c r="B82" s="50">
        <v>723</v>
      </c>
      <c r="C82" s="89" t="s">
        <v>280</v>
      </c>
      <c r="D82" s="78">
        <f t="shared" ref="D82:F83" si="8">D83</f>
        <v>0</v>
      </c>
      <c r="E82" s="78">
        <f t="shared" si="8"/>
        <v>0</v>
      </c>
      <c r="F82" s="78">
        <f t="shared" si="8"/>
        <v>0</v>
      </c>
    </row>
    <row r="83" spans="1:6" s="56" customFormat="1" ht="12.75" x14ac:dyDescent="0.2">
      <c r="A83" s="42">
        <f t="shared" si="4"/>
        <v>4</v>
      </c>
      <c r="B83" s="51">
        <v>7231</v>
      </c>
      <c r="C83" s="90" t="s">
        <v>179</v>
      </c>
      <c r="D83" s="55">
        <f t="shared" si="8"/>
        <v>0</v>
      </c>
      <c r="E83" s="55">
        <f t="shared" si="8"/>
        <v>0</v>
      </c>
      <c r="F83" s="55">
        <f t="shared" si="8"/>
        <v>0</v>
      </c>
    </row>
    <row r="84" spans="1:6" s="82" customFormat="1" ht="12.75" x14ac:dyDescent="0.2">
      <c r="A84" s="79">
        <f t="shared" si="4"/>
        <v>5</v>
      </c>
      <c r="B84" s="80">
        <v>72311</v>
      </c>
      <c r="C84" s="91" t="s">
        <v>281</v>
      </c>
      <c r="D84" s="81"/>
      <c r="E84" s="81"/>
      <c r="F84" s="81"/>
    </row>
    <row r="85" spans="1:6" s="45" customFormat="1" ht="12.75" x14ac:dyDescent="0.2">
      <c r="A85" s="43">
        <f t="shared" si="4"/>
        <v>1</v>
      </c>
      <c r="B85" s="50">
        <v>8</v>
      </c>
      <c r="C85" s="87" t="s">
        <v>282</v>
      </c>
      <c r="D85" s="44">
        <f>D86</f>
        <v>0</v>
      </c>
      <c r="E85" s="44">
        <f>E86</f>
        <v>0</v>
      </c>
      <c r="F85" s="44">
        <f>F86</f>
        <v>0</v>
      </c>
    </row>
    <row r="86" spans="1:6" s="47" customFormat="1" ht="12.75" x14ac:dyDescent="0.2">
      <c r="A86" s="46">
        <f t="shared" si="4"/>
        <v>2</v>
      </c>
      <c r="B86" s="50">
        <v>84</v>
      </c>
      <c r="C86" s="87" t="s">
        <v>283</v>
      </c>
      <c r="D86" s="44">
        <f>D87+D89</f>
        <v>0</v>
      </c>
      <c r="E86" s="44">
        <f>E87+E89</f>
        <v>0</v>
      </c>
      <c r="F86" s="44">
        <f>F87+F89</f>
        <v>0</v>
      </c>
    </row>
    <row r="87" spans="1:6" s="47" customFormat="1" ht="24" x14ac:dyDescent="0.2">
      <c r="A87" s="46">
        <f t="shared" si="4"/>
        <v>3</v>
      </c>
      <c r="B87" s="50">
        <v>844</v>
      </c>
      <c r="C87" s="89" t="s">
        <v>284</v>
      </c>
      <c r="D87" s="44">
        <f>D88</f>
        <v>0</v>
      </c>
      <c r="E87" s="44">
        <f>E88</f>
        <v>0</v>
      </c>
      <c r="F87" s="44">
        <f>F88</f>
        <v>0</v>
      </c>
    </row>
    <row r="88" spans="1:6" s="56" customFormat="1" ht="12.75" x14ac:dyDescent="0.2">
      <c r="A88" s="42">
        <f t="shared" si="4"/>
        <v>4</v>
      </c>
      <c r="B88" s="51">
        <v>8443</v>
      </c>
      <c r="C88" s="90" t="s">
        <v>285</v>
      </c>
      <c r="D88" s="48"/>
      <c r="E88" s="48"/>
      <c r="F88" s="48"/>
    </row>
    <row r="89" spans="1:6" s="47" customFormat="1" ht="12.75" x14ac:dyDescent="0.2">
      <c r="A89" s="46">
        <f t="shared" si="4"/>
        <v>3</v>
      </c>
      <c r="B89" s="50">
        <v>847</v>
      </c>
      <c r="C89" s="89" t="s">
        <v>286</v>
      </c>
      <c r="D89" s="78">
        <f t="shared" ref="D89:F90" si="9">D90</f>
        <v>0</v>
      </c>
      <c r="E89" s="78">
        <f t="shared" si="9"/>
        <v>0</v>
      </c>
      <c r="F89" s="78">
        <f t="shared" si="9"/>
        <v>0</v>
      </c>
    </row>
    <row r="90" spans="1:6" s="56" customFormat="1" ht="12.75" x14ac:dyDescent="0.2">
      <c r="A90" s="42">
        <f t="shared" si="4"/>
        <v>4</v>
      </c>
      <c r="B90" s="51">
        <v>8471</v>
      </c>
      <c r="C90" s="90" t="s">
        <v>287</v>
      </c>
      <c r="D90" s="55">
        <f t="shared" si="9"/>
        <v>0</v>
      </c>
      <c r="E90" s="55">
        <f t="shared" si="9"/>
        <v>0</v>
      </c>
      <c r="F90" s="55">
        <f t="shared" si="9"/>
        <v>0</v>
      </c>
    </row>
    <row r="91" spans="1:6" s="82" customFormat="1" ht="12.75" x14ac:dyDescent="0.2">
      <c r="A91" s="79">
        <f t="shared" si="4"/>
        <v>5</v>
      </c>
      <c r="B91" s="80">
        <v>84712</v>
      </c>
      <c r="C91" s="91" t="s">
        <v>288</v>
      </c>
      <c r="D91" s="81"/>
      <c r="E91" s="81"/>
      <c r="F91" s="81"/>
    </row>
  </sheetData>
  <autoFilter ref="A2:F91" xr:uid="{00000000-0009-0000-0000-000001000000}"/>
  <mergeCells count="1">
    <mergeCell ref="C1:F1"/>
  </mergeCells>
  <pageMargins left="0.75" right="0.75" top="1" bottom="1" header="0.5" footer="0.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6"/>
  <sheetViews>
    <sheetView showGridLines="0" topLeftCell="B1" zoomScaleNormal="100" workbookViewId="0">
      <selection activeCell="D70" sqref="D70"/>
    </sheetView>
  </sheetViews>
  <sheetFormatPr defaultColWidth="9.140625" defaultRowHeight="12" x14ac:dyDescent="0.2"/>
  <cols>
    <col min="1" max="1" width="0" style="53" hidden="1" customWidth="1"/>
    <col min="2" max="2" width="14.42578125" style="53" customWidth="1"/>
    <col min="3" max="3" width="54.7109375" style="59" customWidth="1"/>
    <col min="4" max="6" width="14.7109375" style="64" customWidth="1"/>
    <col min="7" max="16384" width="9.140625" style="53"/>
  </cols>
  <sheetData>
    <row r="1" spans="1:6" ht="12.75" thickBot="1" x14ac:dyDescent="0.25">
      <c r="C1" s="254" t="s">
        <v>346</v>
      </c>
      <c r="D1" s="255"/>
      <c r="E1" s="255"/>
      <c r="F1" s="255"/>
    </row>
    <row r="2" spans="1:6" ht="64.5" thickBot="1" x14ac:dyDescent="0.25">
      <c r="A2" s="53" t="s">
        <v>37</v>
      </c>
      <c r="B2" s="54" t="s">
        <v>39</v>
      </c>
      <c r="C2" s="92" t="s">
        <v>345</v>
      </c>
      <c r="D2" s="54" t="s">
        <v>372</v>
      </c>
      <c r="E2" s="54" t="s">
        <v>335</v>
      </c>
      <c r="F2" s="54" t="s">
        <v>356</v>
      </c>
    </row>
    <row r="3" spans="1:6" ht="12.75" x14ac:dyDescent="0.2">
      <c r="A3" s="53">
        <f>LEN(B3)</f>
        <v>1</v>
      </c>
      <c r="B3" s="60" t="s">
        <v>48</v>
      </c>
      <c r="C3" s="93" t="s">
        <v>49</v>
      </c>
      <c r="D3" s="61">
        <f>D4+D14+D47+D55+D61+D66</f>
        <v>6057779.9500000002</v>
      </c>
      <c r="E3" s="61">
        <f>E4+E14+E47+E55+E61+E66</f>
        <v>5789000</v>
      </c>
      <c r="F3" s="61">
        <f>F4+F14+F47+F55+F61+F66</f>
        <v>5789000</v>
      </c>
    </row>
    <row r="4" spans="1:6" ht="12.75" x14ac:dyDescent="0.2">
      <c r="A4" s="53">
        <f t="shared" ref="A4:A54" si="0">LEN(B4)</f>
        <v>2</v>
      </c>
      <c r="B4" s="60" t="s">
        <v>50</v>
      </c>
      <c r="C4" s="93" t="s">
        <v>18</v>
      </c>
      <c r="D4" s="61">
        <f>+D5+D9+D11</f>
        <v>4009000</v>
      </c>
      <c r="E4" s="61">
        <f>+E5+E9+E11</f>
        <v>4213000</v>
      </c>
      <c r="F4" s="61">
        <f>+F5+F9+F11</f>
        <v>4222000</v>
      </c>
    </row>
    <row r="5" spans="1:6" x14ac:dyDescent="0.2">
      <c r="A5" s="53">
        <f t="shared" si="0"/>
        <v>3</v>
      </c>
      <c r="B5" s="76" t="s">
        <v>51</v>
      </c>
      <c r="C5" s="94" t="s">
        <v>19</v>
      </c>
      <c r="D5" s="62">
        <f>D6+D7+D8</f>
        <v>3305500</v>
      </c>
      <c r="E5" s="62">
        <f>E6+E7+E8</f>
        <v>3529000</v>
      </c>
      <c r="F5" s="62">
        <f>F6+F7+F8</f>
        <v>3529000</v>
      </c>
    </row>
    <row r="6" spans="1:6" x14ac:dyDescent="0.2">
      <c r="A6" s="53">
        <f t="shared" si="0"/>
        <v>4</v>
      </c>
      <c r="B6" s="77" t="s">
        <v>52</v>
      </c>
      <c r="C6" s="95" t="s">
        <v>40</v>
      </c>
      <c r="D6" s="63">
        <v>2583000</v>
      </c>
      <c r="E6" s="63">
        <v>2744000</v>
      </c>
      <c r="F6" s="63">
        <v>2744000</v>
      </c>
    </row>
    <row r="7" spans="1:6" x14ac:dyDescent="0.2">
      <c r="A7" s="53">
        <f t="shared" si="0"/>
        <v>4</v>
      </c>
      <c r="B7" s="77" t="s">
        <v>53</v>
      </c>
      <c r="C7" s="95" t="s">
        <v>54</v>
      </c>
      <c r="D7" s="63">
        <v>17500</v>
      </c>
      <c r="E7" s="63">
        <v>0</v>
      </c>
      <c r="F7" s="63">
        <v>0</v>
      </c>
    </row>
    <row r="8" spans="1:6" x14ac:dyDescent="0.2">
      <c r="A8" s="53">
        <f t="shared" si="0"/>
        <v>4</v>
      </c>
      <c r="B8" s="77" t="s">
        <v>55</v>
      </c>
      <c r="C8" s="95" t="s">
        <v>56</v>
      </c>
      <c r="D8" s="63">
        <v>705000</v>
      </c>
      <c r="E8" s="63">
        <v>785000</v>
      </c>
      <c r="F8" s="63">
        <v>785000</v>
      </c>
    </row>
    <row r="9" spans="1:6" x14ac:dyDescent="0.2">
      <c r="A9" s="53">
        <f t="shared" si="0"/>
        <v>3</v>
      </c>
      <c r="B9" s="76">
        <v>312</v>
      </c>
      <c r="C9" s="94" t="s">
        <v>20</v>
      </c>
      <c r="D9" s="62">
        <f>D10</f>
        <v>183000</v>
      </c>
      <c r="E9" s="62">
        <f>E10</f>
        <v>153000</v>
      </c>
      <c r="F9" s="62">
        <f>F10</f>
        <v>162000</v>
      </c>
    </row>
    <row r="10" spans="1:6" x14ac:dyDescent="0.2">
      <c r="A10" s="53">
        <f t="shared" si="0"/>
        <v>4</v>
      </c>
      <c r="B10" s="77" t="s">
        <v>57</v>
      </c>
      <c r="C10" s="95" t="s">
        <v>20</v>
      </c>
      <c r="D10" s="63">
        <v>183000</v>
      </c>
      <c r="E10" s="63">
        <v>153000</v>
      </c>
      <c r="F10" s="63">
        <v>162000</v>
      </c>
    </row>
    <row r="11" spans="1:6" x14ac:dyDescent="0.2">
      <c r="A11" s="53">
        <f t="shared" si="0"/>
        <v>3</v>
      </c>
      <c r="B11" s="76">
        <v>313</v>
      </c>
      <c r="C11" s="94" t="s">
        <v>21</v>
      </c>
      <c r="D11" s="62">
        <f>D12+D13</f>
        <v>520500</v>
      </c>
      <c r="E11" s="62">
        <f>E12+E13</f>
        <v>531000</v>
      </c>
      <c r="F11" s="62">
        <f>F12+F13</f>
        <v>531000</v>
      </c>
    </row>
    <row r="12" spans="1:6" x14ac:dyDescent="0.2">
      <c r="A12" s="53">
        <f t="shared" si="0"/>
        <v>4</v>
      </c>
      <c r="B12" s="77" t="s">
        <v>58</v>
      </c>
      <c r="C12" s="95" t="s">
        <v>41</v>
      </c>
      <c r="D12" s="63">
        <v>519500</v>
      </c>
      <c r="E12" s="63">
        <v>531000</v>
      </c>
      <c r="F12" s="63">
        <v>531000</v>
      </c>
    </row>
    <row r="13" spans="1:6" x14ac:dyDescent="0.2">
      <c r="A13" s="53">
        <f t="shared" si="0"/>
        <v>4</v>
      </c>
      <c r="B13" s="77" t="s">
        <v>59</v>
      </c>
      <c r="C13" s="95" t="s">
        <v>42</v>
      </c>
      <c r="D13" s="63">
        <v>1000</v>
      </c>
      <c r="E13" s="63">
        <v>0</v>
      </c>
      <c r="F13" s="63">
        <v>0</v>
      </c>
    </row>
    <row r="14" spans="1:6" ht="12.75" x14ac:dyDescent="0.2">
      <c r="A14" s="53">
        <f t="shared" si="0"/>
        <v>2</v>
      </c>
      <c r="B14" s="60" t="s">
        <v>60</v>
      </c>
      <c r="C14" s="93" t="s">
        <v>22</v>
      </c>
      <c r="D14" s="61">
        <f>D15+D20+D27+D37+D39</f>
        <v>1938279.95</v>
      </c>
      <c r="E14" s="61">
        <f>E15+E20+E27+E37+E39</f>
        <v>1514000</v>
      </c>
      <c r="F14" s="61">
        <f>F15+F20+F27+F37+F39</f>
        <v>1505000</v>
      </c>
    </row>
    <row r="15" spans="1:6" x14ac:dyDescent="0.2">
      <c r="A15" s="53">
        <f t="shared" si="0"/>
        <v>3</v>
      </c>
      <c r="B15" s="76" t="s">
        <v>61</v>
      </c>
      <c r="C15" s="94" t="s">
        <v>23</v>
      </c>
      <c r="D15" s="62">
        <f>SUM(D16:D19)</f>
        <v>205000</v>
      </c>
      <c r="E15" s="62">
        <f>SUM(E16:E19)</f>
        <v>155000</v>
      </c>
      <c r="F15" s="62">
        <f>SUM(F16:F19)</f>
        <v>155000</v>
      </c>
    </row>
    <row r="16" spans="1:6" x14ac:dyDescent="0.2">
      <c r="A16" s="53">
        <f t="shared" si="0"/>
        <v>4</v>
      </c>
      <c r="B16" s="77" t="s">
        <v>62</v>
      </c>
      <c r="C16" s="95" t="s">
        <v>63</v>
      </c>
      <c r="D16" s="63">
        <v>11000</v>
      </c>
      <c r="E16" s="63">
        <v>20000</v>
      </c>
      <c r="F16" s="63">
        <v>20000</v>
      </c>
    </row>
    <row r="17" spans="1:6" x14ac:dyDescent="0.2">
      <c r="A17" s="53">
        <f t="shared" si="0"/>
        <v>4</v>
      </c>
      <c r="B17" s="77" t="s">
        <v>64</v>
      </c>
      <c r="C17" s="95" t="s">
        <v>65</v>
      </c>
      <c r="D17" s="63">
        <v>144000</v>
      </c>
      <c r="E17" s="63">
        <v>123000</v>
      </c>
      <c r="F17" s="63">
        <v>123000</v>
      </c>
    </row>
    <row r="18" spans="1:6" x14ac:dyDescent="0.2">
      <c r="A18" s="53">
        <f t="shared" si="0"/>
        <v>4</v>
      </c>
      <c r="B18" s="77" t="s">
        <v>66</v>
      </c>
      <c r="C18" s="95" t="s">
        <v>67</v>
      </c>
      <c r="D18" s="63">
        <v>50000</v>
      </c>
      <c r="E18" s="63">
        <v>12000</v>
      </c>
      <c r="F18" s="63">
        <v>12000</v>
      </c>
    </row>
    <row r="19" spans="1:6" x14ac:dyDescent="0.2">
      <c r="A19" s="53">
        <f t="shared" si="0"/>
        <v>4</v>
      </c>
      <c r="B19" s="77" t="s">
        <v>68</v>
      </c>
      <c r="C19" s="95" t="s">
        <v>69</v>
      </c>
      <c r="D19" s="63"/>
      <c r="E19" s="63"/>
      <c r="F19" s="63"/>
    </row>
    <row r="20" spans="1:6" x14ac:dyDescent="0.2">
      <c r="A20" s="53">
        <f t="shared" si="0"/>
        <v>3</v>
      </c>
      <c r="B20" s="76" t="s">
        <v>70</v>
      </c>
      <c r="C20" s="94" t="s">
        <v>24</v>
      </c>
      <c r="D20" s="62">
        <f>SUM(D21:D26)</f>
        <v>995636.17</v>
      </c>
      <c r="E20" s="62">
        <f>SUM(E21:E26)</f>
        <v>948500</v>
      </c>
      <c r="F20" s="62">
        <f>SUM(F21:F26)</f>
        <v>951000</v>
      </c>
    </row>
    <row r="21" spans="1:6" x14ac:dyDescent="0.2">
      <c r="A21" s="53">
        <f t="shared" si="0"/>
        <v>4</v>
      </c>
      <c r="B21" s="77" t="s">
        <v>71</v>
      </c>
      <c r="C21" s="95" t="s">
        <v>43</v>
      </c>
      <c r="D21" s="63">
        <v>131000</v>
      </c>
      <c r="E21" s="63">
        <v>131000</v>
      </c>
      <c r="F21" s="63">
        <v>131000</v>
      </c>
    </row>
    <row r="22" spans="1:6" x14ac:dyDescent="0.2">
      <c r="A22" s="53">
        <f t="shared" si="0"/>
        <v>4</v>
      </c>
      <c r="B22" s="77" t="s">
        <v>72</v>
      </c>
      <c r="C22" s="95" t="s">
        <v>44</v>
      </c>
      <c r="D22" s="63">
        <v>403900</v>
      </c>
      <c r="E22" s="63">
        <v>414000</v>
      </c>
      <c r="F22" s="63">
        <v>414000</v>
      </c>
    </row>
    <row r="23" spans="1:6" x14ac:dyDescent="0.2">
      <c r="A23" s="53">
        <f t="shared" si="0"/>
        <v>4</v>
      </c>
      <c r="B23" s="77" t="s">
        <v>73</v>
      </c>
      <c r="C23" s="95" t="s">
        <v>74</v>
      </c>
      <c r="D23" s="63">
        <v>402000</v>
      </c>
      <c r="E23" s="63">
        <v>328500</v>
      </c>
      <c r="F23" s="63">
        <v>331000</v>
      </c>
    </row>
    <row r="24" spans="1:6" x14ac:dyDescent="0.2">
      <c r="A24" s="53">
        <f t="shared" si="0"/>
        <v>4</v>
      </c>
      <c r="B24" s="77" t="s">
        <v>75</v>
      </c>
      <c r="C24" s="95" t="s">
        <v>76</v>
      </c>
      <c r="D24" s="63">
        <v>22000</v>
      </c>
      <c r="E24" s="63">
        <v>30000</v>
      </c>
      <c r="F24" s="63">
        <v>30000</v>
      </c>
    </row>
    <row r="25" spans="1:6" x14ac:dyDescent="0.2">
      <c r="A25" s="53">
        <f t="shared" si="0"/>
        <v>4</v>
      </c>
      <c r="B25" s="77" t="s">
        <v>77</v>
      </c>
      <c r="C25" s="95" t="s">
        <v>78</v>
      </c>
      <c r="D25" s="63">
        <v>18736.169999999998</v>
      </c>
      <c r="E25" s="63">
        <v>20000</v>
      </c>
      <c r="F25" s="63">
        <v>20000</v>
      </c>
    </row>
    <row r="26" spans="1:6" x14ac:dyDescent="0.2">
      <c r="A26" s="53">
        <f t="shared" si="0"/>
        <v>4</v>
      </c>
      <c r="B26" s="77" t="s">
        <v>79</v>
      </c>
      <c r="C26" s="95" t="s">
        <v>80</v>
      </c>
      <c r="D26" s="63">
        <v>18000</v>
      </c>
      <c r="E26" s="63">
        <v>25000</v>
      </c>
      <c r="F26" s="63">
        <v>25000</v>
      </c>
    </row>
    <row r="27" spans="1:6" x14ac:dyDescent="0.2">
      <c r="A27" s="53">
        <f t="shared" si="0"/>
        <v>3</v>
      </c>
      <c r="B27" s="76" t="s">
        <v>81</v>
      </c>
      <c r="C27" s="94" t="s">
        <v>25</v>
      </c>
      <c r="D27" s="62">
        <f>SUM(D28:D36)</f>
        <v>623643.78</v>
      </c>
      <c r="E27" s="62">
        <f>SUM(E28:E36)</f>
        <v>357500</v>
      </c>
      <c r="F27" s="62">
        <f>SUM(F28:F36)</f>
        <v>346000</v>
      </c>
    </row>
    <row r="28" spans="1:6" x14ac:dyDescent="0.2">
      <c r="A28" s="53">
        <f t="shared" si="0"/>
        <v>4</v>
      </c>
      <c r="B28" s="77" t="s">
        <v>82</v>
      </c>
      <c r="C28" s="95" t="s">
        <v>83</v>
      </c>
      <c r="D28" s="63">
        <v>22000</v>
      </c>
      <c r="E28" s="63">
        <v>25500</v>
      </c>
      <c r="F28" s="63">
        <v>25500</v>
      </c>
    </row>
    <row r="29" spans="1:6" x14ac:dyDescent="0.2">
      <c r="A29" s="53">
        <f t="shared" si="0"/>
        <v>4</v>
      </c>
      <c r="B29" s="77" t="s">
        <v>84</v>
      </c>
      <c r="C29" s="95" t="s">
        <v>47</v>
      </c>
      <c r="D29" s="63">
        <v>329043.78000000003</v>
      </c>
      <c r="E29" s="63">
        <v>45000</v>
      </c>
      <c r="F29" s="63">
        <v>45000</v>
      </c>
    </row>
    <row r="30" spans="1:6" x14ac:dyDescent="0.2">
      <c r="A30" s="53">
        <f t="shared" si="0"/>
        <v>4</v>
      </c>
      <c r="B30" s="77" t="s">
        <v>85</v>
      </c>
      <c r="C30" s="95" t="s">
        <v>86</v>
      </c>
      <c r="D30" s="63">
        <v>14000</v>
      </c>
      <c r="E30" s="63">
        <v>14000</v>
      </c>
      <c r="F30" s="63">
        <v>14000</v>
      </c>
    </row>
    <row r="31" spans="1:6" x14ac:dyDescent="0.2">
      <c r="A31" s="53">
        <f t="shared" si="0"/>
        <v>4</v>
      </c>
      <c r="B31" s="77" t="s">
        <v>87</v>
      </c>
      <c r="C31" s="95" t="s">
        <v>88</v>
      </c>
      <c r="D31" s="63">
        <v>37000</v>
      </c>
      <c r="E31" s="63">
        <v>51000</v>
      </c>
      <c r="F31" s="63">
        <v>51000</v>
      </c>
    </row>
    <row r="32" spans="1:6" x14ac:dyDescent="0.2">
      <c r="A32" s="53">
        <f t="shared" si="0"/>
        <v>4</v>
      </c>
      <c r="B32" s="77" t="s">
        <v>89</v>
      </c>
      <c r="C32" s="95" t="s">
        <v>90</v>
      </c>
      <c r="D32" s="63"/>
      <c r="E32" s="63"/>
      <c r="F32" s="63"/>
    </row>
    <row r="33" spans="1:6" x14ac:dyDescent="0.2">
      <c r="A33" s="53">
        <f t="shared" si="0"/>
        <v>4</v>
      </c>
      <c r="B33" s="77" t="s">
        <v>91</v>
      </c>
      <c r="C33" s="95" t="s">
        <v>92</v>
      </c>
      <c r="D33" s="63">
        <v>98000</v>
      </c>
      <c r="E33" s="63">
        <v>114000</v>
      </c>
      <c r="F33" s="63">
        <v>102500</v>
      </c>
    </row>
    <row r="34" spans="1:6" x14ac:dyDescent="0.2">
      <c r="A34" s="53">
        <f t="shared" si="0"/>
        <v>4</v>
      </c>
      <c r="B34" s="77" t="s">
        <v>93</v>
      </c>
      <c r="C34" s="95" t="s">
        <v>94</v>
      </c>
      <c r="D34" s="63">
        <v>74000</v>
      </c>
      <c r="E34" s="63">
        <v>62000</v>
      </c>
      <c r="F34" s="63">
        <v>62000</v>
      </c>
    </row>
    <row r="35" spans="1:6" x14ac:dyDescent="0.2">
      <c r="A35" s="53">
        <f t="shared" si="0"/>
        <v>4</v>
      </c>
      <c r="B35" s="77" t="s">
        <v>95</v>
      </c>
      <c r="C35" s="95" t="s">
        <v>96</v>
      </c>
      <c r="D35" s="63">
        <v>29600</v>
      </c>
      <c r="E35" s="63">
        <v>28000</v>
      </c>
      <c r="F35" s="63">
        <v>28000</v>
      </c>
    </row>
    <row r="36" spans="1:6" x14ac:dyDescent="0.2">
      <c r="A36" s="53">
        <f t="shared" si="0"/>
        <v>4</v>
      </c>
      <c r="B36" s="77" t="s">
        <v>97</v>
      </c>
      <c r="C36" s="95" t="s">
        <v>98</v>
      </c>
      <c r="D36" s="63">
        <v>20000</v>
      </c>
      <c r="E36" s="63">
        <v>18000</v>
      </c>
      <c r="F36" s="63">
        <v>18000</v>
      </c>
    </row>
    <row r="37" spans="1:6" x14ac:dyDescent="0.2">
      <c r="A37" s="53">
        <f t="shared" si="0"/>
        <v>3</v>
      </c>
      <c r="B37" s="76" t="s">
        <v>99</v>
      </c>
      <c r="C37" s="94" t="s">
        <v>100</v>
      </c>
      <c r="D37" s="62">
        <f>D38</f>
        <v>0</v>
      </c>
      <c r="E37" s="62">
        <f>E38</f>
        <v>0</v>
      </c>
      <c r="F37" s="62">
        <f>F38</f>
        <v>0</v>
      </c>
    </row>
    <row r="38" spans="1:6" x14ac:dyDescent="0.2">
      <c r="A38" s="53">
        <f t="shared" si="0"/>
        <v>4</v>
      </c>
      <c r="B38" s="77" t="s">
        <v>101</v>
      </c>
      <c r="C38" s="95" t="s">
        <v>100</v>
      </c>
      <c r="D38" s="63">
        <v>0</v>
      </c>
      <c r="E38" s="63">
        <v>0</v>
      </c>
      <c r="F38" s="63">
        <v>0</v>
      </c>
    </row>
    <row r="39" spans="1:6" x14ac:dyDescent="0.2">
      <c r="A39" s="53">
        <f t="shared" si="0"/>
        <v>3</v>
      </c>
      <c r="B39" s="76" t="s">
        <v>102</v>
      </c>
      <c r="C39" s="94" t="s">
        <v>26</v>
      </c>
      <c r="D39" s="62">
        <f>SUM(D40:D46)</f>
        <v>114000</v>
      </c>
      <c r="E39" s="62">
        <f>SUM(E40:E46)</f>
        <v>53000</v>
      </c>
      <c r="F39" s="62">
        <f>SUM(F40:F46)</f>
        <v>53000</v>
      </c>
    </row>
    <row r="40" spans="1:6" x14ac:dyDescent="0.2">
      <c r="A40" s="53">
        <f t="shared" si="0"/>
        <v>4</v>
      </c>
      <c r="B40" s="77" t="s">
        <v>103</v>
      </c>
      <c r="C40" s="95" t="s">
        <v>104</v>
      </c>
      <c r="D40" s="63">
        <v>21000</v>
      </c>
      <c r="E40" s="63">
        <v>21000</v>
      </c>
      <c r="F40" s="63">
        <v>21000</v>
      </c>
    </row>
    <row r="41" spans="1:6" x14ac:dyDescent="0.2">
      <c r="A41" s="53">
        <f t="shared" si="0"/>
        <v>4</v>
      </c>
      <c r="B41" s="77" t="s">
        <v>105</v>
      </c>
      <c r="C41" s="95" t="s">
        <v>106</v>
      </c>
      <c r="D41" s="63">
        <v>21000</v>
      </c>
      <c r="E41" s="63">
        <v>21000</v>
      </c>
      <c r="F41" s="63">
        <v>21000</v>
      </c>
    </row>
    <row r="42" spans="1:6" x14ac:dyDescent="0.2">
      <c r="A42" s="53">
        <f t="shared" si="0"/>
        <v>4</v>
      </c>
      <c r="B42" s="77" t="s">
        <v>107</v>
      </c>
      <c r="C42" s="95" t="s">
        <v>108</v>
      </c>
      <c r="D42" s="63">
        <v>2000</v>
      </c>
      <c r="E42" s="63">
        <v>2000</v>
      </c>
      <c r="F42" s="63">
        <v>2000</v>
      </c>
    </row>
    <row r="43" spans="1:6" x14ac:dyDescent="0.2">
      <c r="A43" s="53">
        <f t="shared" si="0"/>
        <v>4</v>
      </c>
      <c r="B43" s="77" t="s">
        <v>109</v>
      </c>
      <c r="C43" s="95" t="s">
        <v>110</v>
      </c>
      <c r="D43" s="63">
        <v>1000</v>
      </c>
      <c r="E43" s="63">
        <v>1000</v>
      </c>
      <c r="F43" s="63">
        <v>1000</v>
      </c>
    </row>
    <row r="44" spans="1:6" x14ac:dyDescent="0.2">
      <c r="A44" s="53">
        <f t="shared" si="0"/>
        <v>4</v>
      </c>
      <c r="B44" s="77" t="s">
        <v>111</v>
      </c>
      <c r="C44" s="95" t="s">
        <v>112</v>
      </c>
      <c r="D44" s="63">
        <v>7000</v>
      </c>
      <c r="E44" s="63">
        <v>1000</v>
      </c>
      <c r="F44" s="63">
        <v>1000</v>
      </c>
    </row>
    <row r="45" spans="1:6" x14ac:dyDescent="0.2">
      <c r="A45" s="53">
        <f t="shared" si="0"/>
        <v>4</v>
      </c>
      <c r="B45" s="77" t="s">
        <v>113</v>
      </c>
      <c r="C45" s="95" t="s">
        <v>114</v>
      </c>
      <c r="D45" s="63">
        <v>55000</v>
      </c>
      <c r="E45" s="63"/>
      <c r="F45" s="63"/>
    </row>
    <row r="46" spans="1:6" x14ac:dyDescent="0.2">
      <c r="A46" s="53">
        <f t="shared" si="0"/>
        <v>4</v>
      </c>
      <c r="B46" s="77" t="s">
        <v>115</v>
      </c>
      <c r="C46" s="95" t="s">
        <v>26</v>
      </c>
      <c r="D46" s="63">
        <v>7000</v>
      </c>
      <c r="E46" s="63">
        <v>7000</v>
      </c>
      <c r="F46" s="63">
        <v>7000</v>
      </c>
    </row>
    <row r="47" spans="1:6" ht="12.75" x14ac:dyDescent="0.2">
      <c r="A47" s="53">
        <f t="shared" si="0"/>
        <v>2</v>
      </c>
      <c r="B47" s="60" t="s">
        <v>116</v>
      </c>
      <c r="C47" s="93" t="s">
        <v>117</v>
      </c>
      <c r="D47" s="61">
        <f>D48+D50</f>
        <v>31500</v>
      </c>
      <c r="E47" s="61">
        <f>E48+E50</f>
        <v>4000</v>
      </c>
      <c r="F47" s="61">
        <f>F48+F50</f>
        <v>4000</v>
      </c>
    </row>
    <row r="48" spans="1:6" x14ac:dyDescent="0.2">
      <c r="A48" s="53">
        <f t="shared" si="0"/>
        <v>3</v>
      </c>
      <c r="B48" s="76" t="s">
        <v>118</v>
      </c>
      <c r="C48" s="94" t="s">
        <v>119</v>
      </c>
      <c r="D48" s="62">
        <f>SUM(D49)</f>
        <v>0</v>
      </c>
      <c r="E48" s="62">
        <f>SUM(E49)</f>
        <v>0</v>
      </c>
      <c r="F48" s="62">
        <f>SUM(F49)</f>
        <v>0</v>
      </c>
    </row>
    <row r="49" spans="1:6" ht="22.5" x14ac:dyDescent="0.2">
      <c r="A49" s="53">
        <f t="shared" si="0"/>
        <v>4</v>
      </c>
      <c r="B49" s="77" t="s">
        <v>120</v>
      </c>
      <c r="C49" s="95" t="s">
        <v>121</v>
      </c>
      <c r="D49" s="63"/>
      <c r="E49" s="63"/>
      <c r="F49" s="63"/>
    </row>
    <row r="50" spans="1:6" x14ac:dyDescent="0.2">
      <c r="A50" s="53">
        <f t="shared" si="0"/>
        <v>3</v>
      </c>
      <c r="B50" s="76" t="s">
        <v>122</v>
      </c>
      <c r="C50" s="94" t="s">
        <v>27</v>
      </c>
      <c r="D50" s="62">
        <f>SUM(D51:D54)</f>
        <v>31500</v>
      </c>
      <c r="E50" s="62">
        <f>SUM(E51:E54)</f>
        <v>4000</v>
      </c>
      <c r="F50" s="62">
        <f>SUM(F51:F54)</f>
        <v>4000</v>
      </c>
    </row>
    <row r="51" spans="1:6" x14ac:dyDescent="0.2">
      <c r="A51" s="53">
        <f t="shared" si="0"/>
        <v>4</v>
      </c>
      <c r="B51" s="77" t="s">
        <v>123</v>
      </c>
      <c r="C51" s="95" t="s">
        <v>124</v>
      </c>
      <c r="D51" s="63">
        <v>2500</v>
      </c>
      <c r="E51" s="63">
        <v>2500</v>
      </c>
      <c r="F51" s="63">
        <v>2500</v>
      </c>
    </row>
    <row r="52" spans="1:6" x14ac:dyDescent="0.2">
      <c r="A52" s="53">
        <f t="shared" si="0"/>
        <v>4</v>
      </c>
      <c r="B52" s="77" t="s">
        <v>125</v>
      </c>
      <c r="C52" s="95" t="s">
        <v>126</v>
      </c>
      <c r="D52" s="63">
        <v>400</v>
      </c>
      <c r="E52" s="63">
        <v>400</v>
      </c>
      <c r="F52" s="63">
        <v>400</v>
      </c>
    </row>
    <row r="53" spans="1:6" x14ac:dyDescent="0.2">
      <c r="A53" s="53">
        <f t="shared" si="0"/>
        <v>4</v>
      </c>
      <c r="B53" s="77" t="s">
        <v>127</v>
      </c>
      <c r="C53" s="95" t="s">
        <v>128</v>
      </c>
      <c r="D53" s="63">
        <v>27600</v>
      </c>
      <c r="E53" s="63">
        <v>100</v>
      </c>
      <c r="F53" s="63">
        <v>100</v>
      </c>
    </row>
    <row r="54" spans="1:6" ht="24" customHeight="1" x14ac:dyDescent="0.2">
      <c r="A54" s="53">
        <f t="shared" si="0"/>
        <v>4</v>
      </c>
      <c r="B54" s="77" t="s">
        <v>129</v>
      </c>
      <c r="C54" s="95" t="s">
        <v>130</v>
      </c>
      <c r="D54" s="63">
        <v>1000</v>
      </c>
      <c r="E54" s="63">
        <v>1000</v>
      </c>
      <c r="F54" s="63">
        <v>1000</v>
      </c>
    </row>
    <row r="55" spans="1:6" ht="12.75" x14ac:dyDescent="0.2">
      <c r="B55" s="60">
        <v>36</v>
      </c>
      <c r="C55" s="93" t="s">
        <v>307</v>
      </c>
      <c r="D55" s="61">
        <f>D56</f>
        <v>0</v>
      </c>
      <c r="E55" s="61">
        <f>E56</f>
        <v>0</v>
      </c>
      <c r="F55" s="61">
        <f>F56</f>
        <v>0</v>
      </c>
    </row>
    <row r="56" spans="1:6" x14ac:dyDescent="0.2">
      <c r="B56" s="76" t="s">
        <v>301</v>
      </c>
      <c r="C56" s="94" t="s">
        <v>295</v>
      </c>
      <c r="D56" s="62">
        <f>D57+D58+D59+D60</f>
        <v>0</v>
      </c>
      <c r="E56" s="62">
        <f>E57+E58+E59+E60</f>
        <v>0</v>
      </c>
      <c r="F56" s="62">
        <f>F57+F58+F59+F60</f>
        <v>0</v>
      </c>
    </row>
    <row r="57" spans="1:6" x14ac:dyDescent="0.2">
      <c r="B57" s="77" t="s">
        <v>302</v>
      </c>
      <c r="C57" s="95" t="s">
        <v>296</v>
      </c>
      <c r="D57" s="63">
        <v>0</v>
      </c>
      <c r="E57" s="63">
        <v>0</v>
      </c>
      <c r="F57" s="63">
        <v>0</v>
      </c>
    </row>
    <row r="58" spans="1:6" x14ac:dyDescent="0.2">
      <c r="B58" s="77" t="s">
        <v>303</v>
      </c>
      <c r="C58" s="95" t="s">
        <v>297</v>
      </c>
      <c r="D58" s="63">
        <v>0</v>
      </c>
      <c r="E58" s="63">
        <v>0</v>
      </c>
      <c r="F58" s="63">
        <v>0</v>
      </c>
    </row>
    <row r="59" spans="1:6" ht="22.5" x14ac:dyDescent="0.2">
      <c r="B59" s="77" t="s">
        <v>304</v>
      </c>
      <c r="C59" s="95" t="s">
        <v>298</v>
      </c>
      <c r="D59" s="63">
        <v>0</v>
      </c>
      <c r="E59" s="63">
        <v>0</v>
      </c>
      <c r="F59" s="63">
        <v>0</v>
      </c>
    </row>
    <row r="60" spans="1:6" ht="24" customHeight="1" x14ac:dyDescent="0.2">
      <c r="B60" s="77" t="s">
        <v>305</v>
      </c>
      <c r="C60" s="95" t="s">
        <v>299</v>
      </c>
      <c r="D60" s="63">
        <v>0</v>
      </c>
      <c r="E60" s="63">
        <v>0</v>
      </c>
      <c r="F60" s="63">
        <v>0</v>
      </c>
    </row>
    <row r="61" spans="1:6" ht="25.5" x14ac:dyDescent="0.2">
      <c r="A61" s="53">
        <f t="shared" ref="A61:A88" si="1">LEN(B70)</f>
        <v>1</v>
      </c>
      <c r="B61" s="60" t="s">
        <v>131</v>
      </c>
      <c r="C61" s="93" t="s">
        <v>132</v>
      </c>
      <c r="D61" s="61">
        <f>D62</f>
        <v>79000</v>
      </c>
      <c r="E61" s="61">
        <f>E62</f>
        <v>58000</v>
      </c>
      <c r="F61" s="61">
        <f>F62</f>
        <v>58000</v>
      </c>
    </row>
    <row r="62" spans="1:6" ht="12.75" x14ac:dyDescent="0.2">
      <c r="A62" s="53">
        <f t="shared" si="1"/>
        <v>2</v>
      </c>
      <c r="B62" s="76" t="s">
        <v>133</v>
      </c>
      <c r="C62" s="94" t="s">
        <v>134</v>
      </c>
      <c r="D62" s="61">
        <f>D63+D64</f>
        <v>79000</v>
      </c>
      <c r="E62" s="61">
        <f>E63+E64</f>
        <v>58000</v>
      </c>
      <c r="F62" s="61">
        <f>F63+F64</f>
        <v>58000</v>
      </c>
    </row>
    <row r="63" spans="1:6" x14ac:dyDescent="0.2">
      <c r="A63" s="53">
        <f t="shared" si="1"/>
        <v>3</v>
      </c>
      <c r="B63" s="77" t="s">
        <v>135</v>
      </c>
      <c r="C63" s="95" t="s">
        <v>136</v>
      </c>
      <c r="D63" s="62">
        <v>79000</v>
      </c>
      <c r="E63" s="62">
        <v>58000</v>
      </c>
      <c r="F63" s="62">
        <v>58000</v>
      </c>
    </row>
    <row r="64" spans="1:6" x14ac:dyDescent="0.2">
      <c r="A64" s="53">
        <f t="shared" si="1"/>
        <v>4</v>
      </c>
      <c r="B64" s="77" t="s">
        <v>137</v>
      </c>
      <c r="C64" s="95" t="s">
        <v>138</v>
      </c>
      <c r="D64" s="63"/>
      <c r="E64" s="63"/>
      <c r="F64" s="63"/>
    </row>
    <row r="65" spans="1:6" x14ac:dyDescent="0.2">
      <c r="A65" s="53">
        <f t="shared" si="1"/>
        <v>3</v>
      </c>
      <c r="B65" s="77">
        <v>3723</v>
      </c>
      <c r="C65" s="95" t="s">
        <v>300</v>
      </c>
      <c r="D65" s="62">
        <f>D66+D67</f>
        <v>0</v>
      </c>
      <c r="E65" s="62">
        <f>E66+E67</f>
        <v>0</v>
      </c>
      <c r="F65" s="62">
        <f>F66+F67</f>
        <v>0</v>
      </c>
    </row>
    <row r="66" spans="1:6" ht="12.75" x14ac:dyDescent="0.2">
      <c r="A66" s="53">
        <f t="shared" si="1"/>
        <v>4</v>
      </c>
      <c r="B66" s="60" t="s">
        <v>139</v>
      </c>
      <c r="C66" s="93" t="s">
        <v>140</v>
      </c>
      <c r="D66" s="61">
        <f>D67</f>
        <v>0</v>
      </c>
      <c r="E66" s="61">
        <f>E67</f>
        <v>0</v>
      </c>
      <c r="F66" s="61">
        <f>F67</f>
        <v>0</v>
      </c>
    </row>
    <row r="67" spans="1:6" x14ac:dyDescent="0.2">
      <c r="A67" s="53">
        <f t="shared" si="1"/>
        <v>4</v>
      </c>
      <c r="B67" s="76">
        <v>383</v>
      </c>
      <c r="C67" s="94" t="s">
        <v>141</v>
      </c>
      <c r="D67" s="63">
        <f>D68+D69</f>
        <v>0</v>
      </c>
      <c r="E67" s="63">
        <f>E68+E69</f>
        <v>0</v>
      </c>
      <c r="F67" s="63">
        <f>F68+F69</f>
        <v>0</v>
      </c>
    </row>
    <row r="68" spans="1:6" x14ac:dyDescent="0.2">
      <c r="A68" s="53">
        <f t="shared" si="1"/>
        <v>2</v>
      </c>
      <c r="B68" s="77">
        <v>3831</v>
      </c>
      <c r="C68" s="95" t="s">
        <v>142</v>
      </c>
      <c r="D68" s="62">
        <v>0</v>
      </c>
      <c r="E68" s="62">
        <v>0</v>
      </c>
      <c r="F68" s="62">
        <v>0</v>
      </c>
    </row>
    <row r="69" spans="1:6" x14ac:dyDescent="0.2">
      <c r="A69" s="53">
        <f t="shared" si="1"/>
        <v>3</v>
      </c>
      <c r="B69" s="77">
        <v>3834</v>
      </c>
      <c r="C69" s="95" t="s">
        <v>143</v>
      </c>
      <c r="D69" s="62">
        <v>0</v>
      </c>
      <c r="E69" s="62">
        <v>0</v>
      </c>
      <c r="F69" s="62">
        <v>0</v>
      </c>
    </row>
    <row r="70" spans="1:6" ht="12.75" x14ac:dyDescent="0.2">
      <c r="A70" s="53">
        <f t="shared" si="1"/>
        <v>4</v>
      </c>
      <c r="B70" s="60" t="s">
        <v>144</v>
      </c>
      <c r="C70" s="93" t="s">
        <v>29</v>
      </c>
      <c r="D70" s="61">
        <f>D71+D77+D99+D102+D105</f>
        <v>441030</v>
      </c>
      <c r="E70" s="61">
        <f>E71+E77+E99+E102+E105</f>
        <v>5000</v>
      </c>
      <c r="F70" s="61">
        <f>F71+F77+F99+F102+F105</f>
        <v>5000</v>
      </c>
    </row>
    <row r="71" spans="1:6" ht="12.75" x14ac:dyDescent="0.2">
      <c r="A71" s="53">
        <f t="shared" si="1"/>
        <v>3</v>
      </c>
      <c r="B71" s="60" t="s">
        <v>145</v>
      </c>
      <c r="C71" s="93" t="s">
        <v>146</v>
      </c>
      <c r="D71" s="62">
        <f>SUM(D72:D76)</f>
        <v>0</v>
      </c>
      <c r="E71" s="62">
        <f>SUM(E72:E76)</f>
        <v>0</v>
      </c>
      <c r="F71" s="62">
        <f>SUM(F72:F76)</f>
        <v>0</v>
      </c>
    </row>
    <row r="72" spans="1:6" x14ac:dyDescent="0.2">
      <c r="A72" s="53">
        <f t="shared" si="1"/>
        <v>4</v>
      </c>
      <c r="B72" s="76" t="s">
        <v>147</v>
      </c>
      <c r="C72" s="94" t="s">
        <v>30</v>
      </c>
      <c r="D72" s="63">
        <f>D73</f>
        <v>0</v>
      </c>
      <c r="E72" s="63">
        <f>E73</f>
        <v>0</v>
      </c>
      <c r="F72" s="63">
        <f>F73</f>
        <v>0</v>
      </c>
    </row>
    <row r="73" spans="1:6" x14ac:dyDescent="0.2">
      <c r="A73" s="53">
        <f t="shared" si="1"/>
        <v>4</v>
      </c>
      <c r="B73" s="77" t="s">
        <v>148</v>
      </c>
      <c r="C73" s="95" t="s">
        <v>149</v>
      </c>
      <c r="D73" s="63"/>
      <c r="E73" s="63"/>
      <c r="F73" s="63"/>
    </row>
    <row r="74" spans="1:6" x14ac:dyDescent="0.2">
      <c r="A74" s="53">
        <f t="shared" si="1"/>
        <v>4</v>
      </c>
      <c r="B74" s="76" t="s">
        <v>150</v>
      </c>
      <c r="C74" s="94" t="s">
        <v>151</v>
      </c>
      <c r="D74" s="63">
        <f>D75+D76</f>
        <v>0</v>
      </c>
      <c r="E74" s="63">
        <f>E75+E76</f>
        <v>0</v>
      </c>
      <c r="F74" s="63">
        <f>F75+F76</f>
        <v>0</v>
      </c>
    </row>
    <row r="75" spans="1:6" x14ac:dyDescent="0.2">
      <c r="A75" s="53">
        <f t="shared" si="1"/>
        <v>4</v>
      </c>
      <c r="B75" s="77" t="s">
        <v>152</v>
      </c>
      <c r="C75" s="95" t="s">
        <v>153</v>
      </c>
      <c r="D75" s="63"/>
      <c r="E75" s="63"/>
      <c r="F75" s="63"/>
    </row>
    <row r="76" spans="1:6" x14ac:dyDescent="0.2">
      <c r="A76" s="53">
        <f t="shared" si="1"/>
        <v>4</v>
      </c>
      <c r="B76" s="77" t="s">
        <v>154</v>
      </c>
      <c r="C76" s="95" t="s">
        <v>155</v>
      </c>
      <c r="D76" s="63"/>
      <c r="E76" s="63"/>
      <c r="F76" s="63"/>
    </row>
    <row r="77" spans="1:6" ht="12.75" x14ac:dyDescent="0.2">
      <c r="A77" s="53">
        <f t="shared" si="1"/>
        <v>4</v>
      </c>
      <c r="B77" s="60" t="s">
        <v>156</v>
      </c>
      <c r="C77" s="93" t="s">
        <v>157</v>
      </c>
      <c r="D77" s="63">
        <f>D78+D80+D88+D90+D93+D95</f>
        <v>441030</v>
      </c>
      <c r="E77" s="63">
        <f>E78+E80+E88+E90+E93+E95</f>
        <v>5000</v>
      </c>
      <c r="F77" s="63">
        <f>F78+F80+F88+F90+F93+F95</f>
        <v>5000</v>
      </c>
    </row>
    <row r="78" spans="1:6" x14ac:dyDescent="0.2">
      <c r="A78" s="53">
        <f t="shared" si="1"/>
        <v>4</v>
      </c>
      <c r="B78" s="76" t="s">
        <v>158</v>
      </c>
      <c r="C78" s="94" t="s">
        <v>159</v>
      </c>
      <c r="D78" s="63">
        <f>D79</f>
        <v>0</v>
      </c>
      <c r="E78" s="63">
        <f>E79</f>
        <v>0</v>
      </c>
      <c r="F78" s="63">
        <f>F79</f>
        <v>0</v>
      </c>
    </row>
    <row r="79" spans="1:6" x14ac:dyDescent="0.2">
      <c r="A79" s="53">
        <f t="shared" si="1"/>
        <v>3</v>
      </c>
      <c r="B79" s="77" t="s">
        <v>160</v>
      </c>
      <c r="C79" s="95" t="s">
        <v>161</v>
      </c>
      <c r="D79" s="62"/>
      <c r="E79" s="62"/>
      <c r="F79" s="62"/>
    </row>
    <row r="80" spans="1:6" x14ac:dyDescent="0.2">
      <c r="A80" s="53">
        <f t="shared" si="1"/>
        <v>4</v>
      </c>
      <c r="B80" s="76" t="s">
        <v>162</v>
      </c>
      <c r="C80" s="94" t="s">
        <v>28</v>
      </c>
      <c r="D80" s="63">
        <f>D81+D82+D83+D84+D85+D86+D87</f>
        <v>441030</v>
      </c>
      <c r="E80" s="63">
        <f>E81+E82+E83+E84+E85+E86+E87</f>
        <v>5000</v>
      </c>
      <c r="F80" s="63">
        <f>F81+F82+F83+F84+F85+F86+F87</f>
        <v>5000</v>
      </c>
    </row>
    <row r="81" spans="1:6" x14ac:dyDescent="0.2">
      <c r="A81" s="53">
        <f t="shared" si="1"/>
        <v>3</v>
      </c>
      <c r="B81" s="77" t="s">
        <v>163</v>
      </c>
      <c r="C81" s="95" t="s">
        <v>164</v>
      </c>
      <c r="D81" s="62">
        <v>140000</v>
      </c>
      <c r="E81" s="62"/>
      <c r="F81" s="62"/>
    </row>
    <row r="82" spans="1:6" x14ac:dyDescent="0.2">
      <c r="A82" s="53">
        <f t="shared" si="1"/>
        <v>4</v>
      </c>
      <c r="B82" s="77" t="s">
        <v>165</v>
      </c>
      <c r="C82" s="95" t="s">
        <v>166</v>
      </c>
      <c r="D82" s="63"/>
      <c r="E82" s="63"/>
      <c r="F82" s="63"/>
    </row>
    <row r="83" spans="1:6" x14ac:dyDescent="0.2">
      <c r="A83" s="53">
        <f t="shared" si="1"/>
        <v>4</v>
      </c>
      <c r="B83" s="77" t="s">
        <v>167</v>
      </c>
      <c r="C83" s="95" t="s">
        <v>168</v>
      </c>
      <c r="D83" s="63">
        <v>15000</v>
      </c>
      <c r="E83" s="63"/>
      <c r="F83" s="63"/>
    </row>
    <row r="84" spans="1:6" x14ac:dyDescent="0.2">
      <c r="A84" s="53">
        <f t="shared" si="1"/>
        <v>3</v>
      </c>
      <c r="B84" s="77" t="s">
        <v>169</v>
      </c>
      <c r="C84" s="95" t="s">
        <v>170</v>
      </c>
      <c r="D84" s="62">
        <v>30030</v>
      </c>
      <c r="E84" s="62"/>
      <c r="F84" s="62"/>
    </row>
    <row r="85" spans="1:6" x14ac:dyDescent="0.2">
      <c r="A85" s="53">
        <f t="shared" si="1"/>
        <v>4</v>
      </c>
      <c r="B85" s="77" t="s">
        <v>171</v>
      </c>
      <c r="C85" s="95" t="s">
        <v>172</v>
      </c>
      <c r="D85" s="63"/>
      <c r="E85" s="63"/>
      <c r="F85" s="63"/>
    </row>
    <row r="86" spans="1:6" x14ac:dyDescent="0.2">
      <c r="A86" s="53">
        <f t="shared" si="1"/>
        <v>3</v>
      </c>
      <c r="B86" s="77" t="s">
        <v>173</v>
      </c>
      <c r="C86" s="95" t="s">
        <v>174</v>
      </c>
      <c r="D86" s="62"/>
      <c r="E86" s="62"/>
      <c r="F86" s="62"/>
    </row>
    <row r="87" spans="1:6" x14ac:dyDescent="0.2">
      <c r="A87" s="53">
        <f t="shared" si="1"/>
        <v>4</v>
      </c>
      <c r="B87" s="77" t="s">
        <v>175</v>
      </c>
      <c r="C87" s="95" t="s">
        <v>45</v>
      </c>
      <c r="D87" s="63">
        <v>256000</v>
      </c>
      <c r="E87" s="63">
        <v>5000</v>
      </c>
      <c r="F87" s="63">
        <v>5000</v>
      </c>
    </row>
    <row r="88" spans="1:6" x14ac:dyDescent="0.2">
      <c r="A88" s="53">
        <f t="shared" si="1"/>
        <v>4</v>
      </c>
      <c r="B88" s="76" t="s">
        <v>176</v>
      </c>
      <c r="C88" s="94" t="s">
        <v>177</v>
      </c>
      <c r="D88" s="63">
        <f>D89</f>
        <v>0</v>
      </c>
      <c r="E88" s="63">
        <f>E89</f>
        <v>0</v>
      </c>
      <c r="F88" s="63">
        <f>F89</f>
        <v>0</v>
      </c>
    </row>
    <row r="89" spans="1:6" x14ac:dyDescent="0.2">
      <c r="A89" s="53">
        <f t="shared" ref="A89:A107" si="2">LEN(B98)</f>
        <v>4</v>
      </c>
      <c r="B89" s="77" t="s">
        <v>178</v>
      </c>
      <c r="C89" s="95" t="s">
        <v>179</v>
      </c>
      <c r="D89" s="63"/>
      <c r="E89" s="63"/>
      <c r="F89" s="63"/>
    </row>
    <row r="90" spans="1:6" ht="12.75" x14ac:dyDescent="0.2">
      <c r="A90" s="53">
        <f t="shared" si="2"/>
        <v>2</v>
      </c>
      <c r="B90" s="76" t="s">
        <v>180</v>
      </c>
      <c r="C90" s="94" t="s">
        <v>31</v>
      </c>
      <c r="D90" s="61">
        <f>D91+D92</f>
        <v>0</v>
      </c>
      <c r="E90" s="61">
        <f>E91+E92</f>
        <v>0</v>
      </c>
      <c r="F90" s="61">
        <f>F91+F92</f>
        <v>0</v>
      </c>
    </row>
    <row r="91" spans="1:6" x14ac:dyDescent="0.2">
      <c r="A91" s="53">
        <f t="shared" si="2"/>
        <v>3</v>
      </c>
      <c r="B91" s="77" t="s">
        <v>181</v>
      </c>
      <c r="C91" s="95" t="s">
        <v>182</v>
      </c>
      <c r="D91" s="62"/>
      <c r="E91" s="62"/>
      <c r="F91" s="62"/>
    </row>
    <row r="92" spans="1:6" x14ac:dyDescent="0.2">
      <c r="A92" s="53">
        <f t="shared" si="2"/>
        <v>4</v>
      </c>
      <c r="B92" s="77" t="s">
        <v>183</v>
      </c>
      <c r="C92" s="95" t="s">
        <v>184</v>
      </c>
      <c r="D92" s="63"/>
      <c r="E92" s="63"/>
      <c r="F92" s="63"/>
    </row>
    <row r="93" spans="1:6" ht="12.75" x14ac:dyDescent="0.2">
      <c r="A93" s="53">
        <f t="shared" si="2"/>
        <v>2</v>
      </c>
      <c r="B93" s="76">
        <v>425</v>
      </c>
      <c r="C93" s="94" t="s">
        <v>185</v>
      </c>
      <c r="D93" s="61">
        <f>D94</f>
        <v>0</v>
      </c>
      <c r="E93" s="61">
        <f>E94</f>
        <v>0</v>
      </c>
      <c r="F93" s="61">
        <f>F94</f>
        <v>0</v>
      </c>
    </row>
    <row r="94" spans="1:6" x14ac:dyDescent="0.2">
      <c r="A94" s="53">
        <f t="shared" si="2"/>
        <v>3</v>
      </c>
      <c r="B94" s="77" t="s">
        <v>186</v>
      </c>
      <c r="C94" s="95" t="s">
        <v>187</v>
      </c>
      <c r="D94" s="62">
        <v>0</v>
      </c>
      <c r="E94" s="62">
        <v>0</v>
      </c>
      <c r="F94" s="62">
        <v>0</v>
      </c>
    </row>
    <row r="95" spans="1:6" ht="12.75" x14ac:dyDescent="0.2">
      <c r="A95" s="53">
        <f t="shared" si="2"/>
        <v>4</v>
      </c>
      <c r="B95" s="76" t="s">
        <v>188</v>
      </c>
      <c r="C95" s="94" t="s">
        <v>189</v>
      </c>
      <c r="D95" s="61">
        <f>D96+D97+D98</f>
        <v>0</v>
      </c>
      <c r="E95" s="61">
        <f>E96+E97+E98</f>
        <v>0</v>
      </c>
      <c r="F95" s="61">
        <f>F96+F97+F98</f>
        <v>0</v>
      </c>
    </row>
    <row r="96" spans="1:6" ht="12.75" x14ac:dyDescent="0.2">
      <c r="A96" s="53">
        <f t="shared" si="2"/>
        <v>2</v>
      </c>
      <c r="B96" s="77" t="s">
        <v>190</v>
      </c>
      <c r="C96" s="95" t="s">
        <v>191</v>
      </c>
      <c r="D96" s="61"/>
      <c r="E96" s="61"/>
      <c r="F96" s="61"/>
    </row>
    <row r="97" spans="1:6" x14ac:dyDescent="0.2">
      <c r="A97" s="53">
        <f t="shared" si="2"/>
        <v>3</v>
      </c>
      <c r="B97" s="77" t="s">
        <v>192</v>
      </c>
      <c r="C97" s="95" t="s">
        <v>193</v>
      </c>
      <c r="D97" s="62"/>
      <c r="E97" s="62"/>
      <c r="F97" s="62"/>
    </row>
    <row r="98" spans="1:6" x14ac:dyDescent="0.2">
      <c r="A98" s="53">
        <f t="shared" si="2"/>
        <v>4</v>
      </c>
      <c r="B98" s="77" t="s">
        <v>194</v>
      </c>
      <c r="C98" s="95" t="s">
        <v>195</v>
      </c>
      <c r="D98" s="63"/>
      <c r="E98" s="63"/>
      <c r="F98" s="63"/>
    </row>
    <row r="99" spans="1:6" ht="25.5" x14ac:dyDescent="0.2">
      <c r="A99" s="53">
        <f t="shared" si="2"/>
        <v>3</v>
      </c>
      <c r="B99" s="60" t="s">
        <v>196</v>
      </c>
      <c r="C99" s="93" t="s">
        <v>197</v>
      </c>
      <c r="D99" s="61">
        <f>D100</f>
        <v>0</v>
      </c>
      <c r="E99" s="61">
        <f>E100</f>
        <v>0</v>
      </c>
      <c r="F99" s="61">
        <f>F100</f>
        <v>0</v>
      </c>
    </row>
    <row r="100" spans="1:6" x14ac:dyDescent="0.2">
      <c r="A100" s="53">
        <f t="shared" si="2"/>
        <v>4</v>
      </c>
      <c r="B100" s="76" t="s">
        <v>198</v>
      </c>
      <c r="C100" s="94" t="s">
        <v>199</v>
      </c>
      <c r="D100" s="63"/>
      <c r="E100" s="63"/>
      <c r="F100" s="63"/>
    </row>
    <row r="101" spans="1:6" x14ac:dyDescent="0.2">
      <c r="A101" s="53">
        <f t="shared" si="2"/>
        <v>1</v>
      </c>
      <c r="B101" s="77" t="s">
        <v>200</v>
      </c>
      <c r="C101" s="95" t="s">
        <v>201</v>
      </c>
      <c r="D101" s="62">
        <v>0</v>
      </c>
      <c r="E101" s="62">
        <v>0</v>
      </c>
      <c r="F101" s="62">
        <v>0</v>
      </c>
    </row>
    <row r="102" spans="1:6" ht="12.75" x14ac:dyDescent="0.2">
      <c r="A102" s="53">
        <f t="shared" si="2"/>
        <v>2</v>
      </c>
      <c r="B102" s="60" t="s">
        <v>202</v>
      </c>
      <c r="C102" s="93" t="s">
        <v>203</v>
      </c>
      <c r="D102" s="61">
        <f t="shared" ref="D102:F103" si="3">D103</f>
        <v>0</v>
      </c>
      <c r="E102" s="61">
        <f t="shared" si="3"/>
        <v>0</v>
      </c>
      <c r="F102" s="61">
        <f t="shared" si="3"/>
        <v>0</v>
      </c>
    </row>
    <row r="103" spans="1:6" x14ac:dyDescent="0.2">
      <c r="A103" s="53">
        <f t="shared" si="2"/>
        <v>3</v>
      </c>
      <c r="B103" s="76" t="s">
        <v>204</v>
      </c>
      <c r="C103" s="94" t="s">
        <v>205</v>
      </c>
      <c r="D103" s="62">
        <f t="shared" si="3"/>
        <v>0</v>
      </c>
      <c r="E103" s="62">
        <f t="shared" si="3"/>
        <v>0</v>
      </c>
      <c r="F103" s="62">
        <f t="shared" si="3"/>
        <v>0</v>
      </c>
    </row>
    <row r="104" spans="1:6" x14ac:dyDescent="0.2">
      <c r="A104" s="53">
        <f t="shared" si="2"/>
        <v>4</v>
      </c>
      <c r="B104" s="77" t="s">
        <v>206</v>
      </c>
      <c r="C104" s="95" t="s">
        <v>205</v>
      </c>
      <c r="D104" s="62"/>
      <c r="E104" s="62"/>
      <c r="F104" s="62"/>
    </row>
    <row r="105" spans="1:6" ht="12.75" x14ac:dyDescent="0.2">
      <c r="A105" s="53">
        <f t="shared" si="2"/>
        <v>2</v>
      </c>
      <c r="B105" s="60" t="s">
        <v>207</v>
      </c>
      <c r="C105" s="93" t="s">
        <v>208</v>
      </c>
      <c r="D105" s="62">
        <f>D106+D108</f>
        <v>0</v>
      </c>
      <c r="E105" s="62">
        <f>E106+E108</f>
        <v>0</v>
      </c>
      <c r="F105" s="62">
        <f>F106+F108</f>
        <v>0</v>
      </c>
    </row>
    <row r="106" spans="1:6" x14ac:dyDescent="0.2">
      <c r="A106" s="53">
        <f t="shared" si="2"/>
        <v>3</v>
      </c>
      <c r="B106" s="76" t="s">
        <v>209</v>
      </c>
      <c r="C106" s="94" t="s">
        <v>46</v>
      </c>
      <c r="D106" s="62">
        <f>D107</f>
        <v>0</v>
      </c>
      <c r="E106" s="62">
        <f>E107</f>
        <v>0</v>
      </c>
      <c r="F106" s="62">
        <f>F107</f>
        <v>0</v>
      </c>
    </row>
    <row r="107" spans="1:6" x14ac:dyDescent="0.2">
      <c r="A107" s="53">
        <f t="shared" si="2"/>
        <v>4</v>
      </c>
      <c r="B107" s="77" t="s">
        <v>210</v>
      </c>
      <c r="C107" s="95" t="s">
        <v>46</v>
      </c>
      <c r="D107" s="62">
        <v>0</v>
      </c>
      <c r="E107" s="62">
        <v>0</v>
      </c>
      <c r="F107" s="62">
        <v>0</v>
      </c>
    </row>
    <row r="108" spans="1:6" x14ac:dyDescent="0.2">
      <c r="B108" s="76">
        <v>452</v>
      </c>
      <c r="C108" s="94" t="s">
        <v>211</v>
      </c>
      <c r="D108" s="62">
        <f>D109</f>
        <v>0</v>
      </c>
      <c r="E108" s="62">
        <f>E109</f>
        <v>0</v>
      </c>
      <c r="F108" s="62">
        <f>F109</f>
        <v>0</v>
      </c>
    </row>
    <row r="109" spans="1:6" x14ac:dyDescent="0.2">
      <c r="B109" s="77" t="s">
        <v>212</v>
      </c>
      <c r="C109" s="95" t="s">
        <v>211</v>
      </c>
      <c r="D109" s="62"/>
      <c r="E109" s="62"/>
      <c r="F109" s="62"/>
    </row>
    <row r="110" spans="1:6" ht="12.75" x14ac:dyDescent="0.2">
      <c r="B110" s="60" t="s">
        <v>213</v>
      </c>
      <c r="C110" s="93" t="s">
        <v>214</v>
      </c>
      <c r="D110" s="62">
        <f>D111+D114</f>
        <v>0</v>
      </c>
      <c r="E110" s="62">
        <f>E111+E114</f>
        <v>0</v>
      </c>
      <c r="F110" s="62">
        <f>F111+F114</f>
        <v>0</v>
      </c>
    </row>
    <row r="111" spans="1:6" ht="12.75" x14ac:dyDescent="0.2">
      <c r="B111" s="60" t="s">
        <v>215</v>
      </c>
      <c r="C111" s="93" t="s">
        <v>216</v>
      </c>
      <c r="D111" s="62">
        <f t="shared" ref="D111:F112" si="4">D112</f>
        <v>0</v>
      </c>
      <c r="E111" s="62">
        <f t="shared" si="4"/>
        <v>0</v>
      </c>
      <c r="F111" s="62">
        <f t="shared" si="4"/>
        <v>0</v>
      </c>
    </row>
    <row r="112" spans="1:6" x14ac:dyDescent="0.2">
      <c r="B112" s="76" t="s">
        <v>217</v>
      </c>
      <c r="C112" s="94" t="s">
        <v>218</v>
      </c>
      <c r="D112" s="62">
        <f t="shared" si="4"/>
        <v>0</v>
      </c>
      <c r="E112" s="62">
        <f t="shared" si="4"/>
        <v>0</v>
      </c>
      <c r="F112" s="62">
        <f t="shared" si="4"/>
        <v>0</v>
      </c>
    </row>
    <row r="113" spans="2:6" x14ac:dyDescent="0.2">
      <c r="B113" s="77" t="s">
        <v>219</v>
      </c>
      <c r="C113" s="95" t="s">
        <v>218</v>
      </c>
      <c r="D113" s="62"/>
      <c r="E113" s="62"/>
      <c r="F113" s="62"/>
    </row>
    <row r="114" spans="2:6" ht="12.75" x14ac:dyDescent="0.2">
      <c r="B114" s="60" t="s">
        <v>220</v>
      </c>
      <c r="C114" s="93" t="s">
        <v>221</v>
      </c>
      <c r="D114" s="62">
        <f t="shared" ref="D114:F115" si="5">D115</f>
        <v>0</v>
      </c>
      <c r="E114" s="62">
        <f t="shared" si="5"/>
        <v>0</v>
      </c>
      <c r="F114" s="62">
        <f t="shared" si="5"/>
        <v>0</v>
      </c>
    </row>
    <row r="115" spans="2:6" ht="24" x14ac:dyDescent="0.2">
      <c r="B115" s="76" t="s">
        <v>222</v>
      </c>
      <c r="C115" s="94" t="s">
        <v>223</v>
      </c>
      <c r="D115" s="62">
        <f t="shared" si="5"/>
        <v>0</v>
      </c>
      <c r="E115" s="62">
        <f t="shared" si="5"/>
        <v>0</v>
      </c>
      <c r="F115" s="62">
        <f t="shared" si="5"/>
        <v>0</v>
      </c>
    </row>
    <row r="116" spans="2:6" ht="22.5" x14ac:dyDescent="0.2">
      <c r="B116" s="77" t="s">
        <v>224</v>
      </c>
      <c r="C116" s="95" t="s">
        <v>225</v>
      </c>
      <c r="D116" s="62"/>
      <c r="E116" s="62"/>
      <c r="F116" s="62"/>
    </row>
  </sheetData>
  <autoFilter ref="A2:F107" xr:uid="{00000000-0009-0000-0000-000002000000}"/>
  <mergeCells count="1">
    <mergeCell ref="C1:F1"/>
  </mergeCells>
  <pageMargins left="0.75" right="0.75" top="1" bottom="1" header="0.5" footer="0.5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5"/>
  <sheetViews>
    <sheetView topLeftCell="A13" zoomScaleNormal="100" workbookViewId="0">
      <selection activeCell="L9" sqref="L9"/>
    </sheetView>
  </sheetViews>
  <sheetFormatPr defaultColWidth="11.42578125" defaultRowHeight="12.75" x14ac:dyDescent="0.2"/>
  <cols>
    <col min="1" max="1" width="16" style="22" customWidth="1"/>
    <col min="2" max="3" width="17.5703125" style="22" customWidth="1"/>
    <col min="4" max="4" width="17.5703125" style="34" customWidth="1"/>
    <col min="5" max="8" width="17.5703125" style="3" customWidth="1"/>
    <col min="9" max="9" width="18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10" ht="24" customHeight="1" x14ac:dyDescent="0.2">
      <c r="A1" s="261" t="s">
        <v>377</v>
      </c>
      <c r="B1" s="261"/>
      <c r="C1" s="261"/>
      <c r="D1" s="261"/>
      <c r="E1" s="261"/>
      <c r="F1" s="261"/>
      <c r="G1" s="261"/>
      <c r="H1" s="261"/>
    </row>
    <row r="2" spans="1:10" s="1" customFormat="1" ht="13.5" thickBot="1" x14ac:dyDescent="0.25">
      <c r="A2" s="8"/>
      <c r="I2" s="9" t="s">
        <v>7</v>
      </c>
    </row>
    <row r="3" spans="1:10" s="1" customFormat="1" ht="26.25" thickBot="1" x14ac:dyDescent="0.25">
      <c r="A3" s="192" t="s">
        <v>8</v>
      </c>
      <c r="B3" s="267" t="s">
        <v>328</v>
      </c>
      <c r="C3" s="268"/>
      <c r="D3" s="268"/>
      <c r="E3" s="268"/>
      <c r="F3" s="268"/>
      <c r="G3" s="268"/>
      <c r="H3" s="268"/>
      <c r="I3" s="268"/>
      <c r="J3" s="269"/>
    </row>
    <row r="4" spans="1:10" s="1" customFormat="1" ht="89.25" x14ac:dyDescent="0.2">
      <c r="A4" s="170" t="s">
        <v>9</v>
      </c>
      <c r="B4" s="262" t="s">
        <v>341</v>
      </c>
      <c r="C4" s="263"/>
      <c r="D4" s="193" t="s">
        <v>348</v>
      </c>
      <c r="E4" s="194" t="s">
        <v>349</v>
      </c>
      <c r="F4" s="194" t="s">
        <v>12</v>
      </c>
      <c r="G4" s="194" t="s">
        <v>13</v>
      </c>
      <c r="H4" s="194" t="s">
        <v>290</v>
      </c>
      <c r="I4" s="195" t="s">
        <v>14</v>
      </c>
      <c r="J4" s="196" t="s">
        <v>306</v>
      </c>
    </row>
    <row r="5" spans="1:10" s="1" customFormat="1" ht="24" customHeight="1" x14ac:dyDescent="0.2">
      <c r="A5" s="177"/>
      <c r="B5" s="186" t="s">
        <v>350</v>
      </c>
      <c r="C5" s="186" t="s">
        <v>351</v>
      </c>
      <c r="D5" s="186">
        <v>3212</v>
      </c>
      <c r="E5" s="186">
        <v>4312</v>
      </c>
      <c r="F5" s="186">
        <v>5212</v>
      </c>
      <c r="G5" s="186">
        <v>6212</v>
      </c>
      <c r="H5" s="186">
        <v>7312</v>
      </c>
      <c r="I5" s="186">
        <v>8312</v>
      </c>
      <c r="J5" s="186"/>
    </row>
    <row r="6" spans="1:10" s="1" customFormat="1" x14ac:dyDescent="0.2">
      <c r="A6" s="10">
        <v>63612</v>
      </c>
      <c r="B6" s="171"/>
      <c r="C6" s="171"/>
      <c r="D6" s="134"/>
      <c r="E6" s="172"/>
      <c r="F6" s="173">
        <v>4054797.62</v>
      </c>
      <c r="G6" s="174"/>
      <c r="H6" s="175"/>
      <c r="I6" s="175"/>
      <c r="J6" s="176"/>
    </row>
    <row r="7" spans="1:10" s="1" customFormat="1" x14ac:dyDescent="0.2">
      <c r="A7" s="10">
        <v>63613</v>
      </c>
      <c r="B7" s="133"/>
      <c r="C7" s="133"/>
      <c r="D7" s="134"/>
      <c r="E7" s="134"/>
      <c r="F7" s="134">
        <v>0</v>
      </c>
      <c r="G7" s="134"/>
      <c r="H7" s="135"/>
      <c r="I7" s="135"/>
      <c r="J7" s="136"/>
    </row>
    <row r="8" spans="1:10" s="1" customFormat="1" x14ac:dyDescent="0.2">
      <c r="A8" s="10">
        <v>64132</v>
      </c>
      <c r="B8" s="133"/>
      <c r="C8" s="133"/>
      <c r="D8" s="134">
        <v>200</v>
      </c>
      <c r="E8" s="134"/>
      <c r="F8" s="134"/>
      <c r="G8" s="134"/>
      <c r="H8" s="135"/>
      <c r="I8" s="135"/>
      <c r="J8" s="136"/>
    </row>
    <row r="9" spans="1:10" s="1" customFormat="1" x14ac:dyDescent="0.2">
      <c r="A9" s="10">
        <v>65264</v>
      </c>
      <c r="B9" s="133"/>
      <c r="C9" s="133"/>
      <c r="D9" s="134"/>
      <c r="E9" s="134">
        <v>206000</v>
      </c>
      <c r="F9" s="134"/>
      <c r="G9" s="134"/>
      <c r="H9" s="135"/>
      <c r="I9" s="135"/>
      <c r="J9" s="136"/>
    </row>
    <row r="10" spans="1:10" s="1" customFormat="1" x14ac:dyDescent="0.2">
      <c r="A10" s="10">
        <v>65267</v>
      </c>
      <c r="B10" s="133"/>
      <c r="C10" s="133"/>
      <c r="D10" s="134"/>
      <c r="E10" s="134"/>
      <c r="F10" s="134"/>
      <c r="G10" s="134"/>
      <c r="H10" s="135">
        <v>15000</v>
      </c>
      <c r="I10" s="135"/>
      <c r="J10" s="136"/>
    </row>
    <row r="11" spans="1:10" s="1" customFormat="1" x14ac:dyDescent="0.2">
      <c r="A11" s="10">
        <v>66151</v>
      </c>
      <c r="B11" s="133"/>
      <c r="C11" s="133"/>
      <c r="D11" s="134">
        <v>357800</v>
      </c>
      <c r="E11" s="134"/>
      <c r="F11" s="134"/>
      <c r="G11" s="134"/>
      <c r="H11" s="135"/>
      <c r="I11" s="135"/>
      <c r="J11" s="136"/>
    </row>
    <row r="12" spans="1:10" s="1" customFormat="1" x14ac:dyDescent="0.2">
      <c r="A12" s="10">
        <v>66311</v>
      </c>
      <c r="B12" s="133"/>
      <c r="C12" s="133"/>
      <c r="D12" s="134"/>
      <c r="E12" s="134"/>
      <c r="F12" s="134"/>
      <c r="G12" s="134">
        <v>900</v>
      </c>
      <c r="H12" s="135"/>
      <c r="I12" s="135"/>
      <c r="J12" s="136"/>
    </row>
    <row r="13" spans="1:10" s="1" customFormat="1" x14ac:dyDescent="0.2">
      <c r="A13" s="10">
        <v>66313</v>
      </c>
      <c r="B13" s="133"/>
      <c r="C13" s="133"/>
      <c r="D13" s="134"/>
      <c r="E13" s="134"/>
      <c r="F13" s="134"/>
      <c r="G13" s="134"/>
      <c r="H13" s="135"/>
      <c r="I13" s="135"/>
      <c r="J13" s="136"/>
    </row>
    <row r="14" spans="1:10" s="1" customFormat="1" x14ac:dyDescent="0.2">
      <c r="A14" s="10">
        <v>66321</v>
      </c>
      <c r="B14" s="133"/>
      <c r="C14" s="133"/>
      <c r="D14" s="134"/>
      <c r="E14" s="134"/>
      <c r="F14" s="134"/>
      <c r="G14" s="134">
        <v>52530</v>
      </c>
      <c r="H14" s="135"/>
      <c r="I14" s="135"/>
      <c r="J14" s="136"/>
    </row>
    <row r="15" spans="1:10" s="1" customFormat="1" x14ac:dyDescent="0.2">
      <c r="A15" s="10">
        <v>66323</v>
      </c>
      <c r="B15" s="133"/>
      <c r="C15" s="133"/>
      <c r="D15" s="134"/>
      <c r="E15" s="134"/>
      <c r="F15" s="134"/>
      <c r="G15" s="134">
        <v>350000</v>
      </c>
      <c r="H15" s="135"/>
      <c r="I15" s="135"/>
      <c r="J15" s="136"/>
    </row>
    <row r="16" spans="1:10" s="1" customFormat="1" x14ac:dyDescent="0.2">
      <c r="A16" s="10">
        <v>67111</v>
      </c>
      <c r="B16" s="133">
        <v>1650043.78</v>
      </c>
      <c r="C16" s="133"/>
      <c r="D16" s="134"/>
      <c r="E16" s="134"/>
      <c r="F16" s="134"/>
      <c r="G16" s="134"/>
      <c r="H16" s="135"/>
      <c r="I16" s="135"/>
      <c r="J16" s="136"/>
    </row>
    <row r="17" spans="1:10" s="1" customFormat="1" x14ac:dyDescent="0.2">
      <c r="A17" s="10">
        <v>67121</v>
      </c>
      <c r="B17" s="133">
        <v>15000</v>
      </c>
      <c r="C17" s="133"/>
      <c r="D17" s="134"/>
      <c r="E17" s="134"/>
      <c r="F17" s="134"/>
      <c r="G17" s="134"/>
      <c r="H17" s="135"/>
      <c r="I17" s="135"/>
      <c r="J17" s="136"/>
    </row>
    <row r="18" spans="1:10" s="1" customFormat="1" ht="13.5" thickBot="1" x14ac:dyDescent="0.25">
      <c r="A18" s="15"/>
      <c r="B18" s="137"/>
      <c r="C18" s="137"/>
      <c r="D18" s="138"/>
      <c r="E18" s="138"/>
      <c r="F18" s="138"/>
      <c r="G18" s="138"/>
      <c r="H18" s="139"/>
      <c r="I18" s="139"/>
      <c r="J18" s="140"/>
    </row>
    <row r="19" spans="1:10" s="1" customFormat="1" ht="30" customHeight="1" thickBot="1" x14ac:dyDescent="0.25">
      <c r="A19" s="20" t="s">
        <v>15</v>
      </c>
      <c r="B19" s="188">
        <f>SUM(B6:B18)</f>
        <v>1665043.78</v>
      </c>
      <c r="C19" s="188">
        <f>SUM(C6:C18)</f>
        <v>0</v>
      </c>
      <c r="D19" s="188">
        <f>SUM(D6:D18)</f>
        <v>358000</v>
      </c>
      <c r="E19" s="188">
        <f>SUM(E6:E18)</f>
        <v>206000</v>
      </c>
      <c r="F19" s="188">
        <f>SUM(F6:F18)</f>
        <v>4054797.62</v>
      </c>
      <c r="G19" s="189">
        <f>SUM(G12:G15)</f>
        <v>403430</v>
      </c>
      <c r="H19" s="190">
        <f>SUM(H6:H18)</f>
        <v>15000</v>
      </c>
      <c r="I19" s="191">
        <v>0</v>
      </c>
      <c r="J19" s="191">
        <v>0</v>
      </c>
    </row>
    <row r="20" spans="1:10" s="1" customFormat="1" ht="28.5" customHeight="1" thickBot="1" x14ac:dyDescent="0.25">
      <c r="A20" s="187" t="s">
        <v>334</v>
      </c>
      <c r="B20" s="264">
        <f>B19+D19+E19+F19+G19+H19+J19</f>
        <v>6702271.4000000004</v>
      </c>
      <c r="C20" s="265"/>
      <c r="D20" s="265"/>
      <c r="E20" s="265"/>
      <c r="F20" s="265"/>
      <c r="G20" s="265"/>
      <c r="H20" s="265"/>
      <c r="I20" s="265"/>
      <c r="J20" s="266"/>
    </row>
    <row r="21" spans="1:10" ht="13.5" thickBot="1" x14ac:dyDescent="0.25">
      <c r="A21" s="41"/>
      <c r="B21" s="41"/>
      <c r="C21" s="41"/>
      <c r="D21" s="6"/>
      <c r="E21" s="21"/>
      <c r="H21" s="9"/>
    </row>
    <row r="22" spans="1:10" ht="24" customHeight="1" thickBot="1" x14ac:dyDescent="0.25">
      <c r="A22" s="197" t="s">
        <v>8</v>
      </c>
      <c r="B22" s="267" t="s">
        <v>336</v>
      </c>
      <c r="C22" s="268"/>
      <c r="D22" s="268"/>
      <c r="E22" s="268"/>
      <c r="F22" s="268"/>
      <c r="G22" s="268"/>
      <c r="H22" s="268"/>
      <c r="I22" s="268"/>
      <c r="J22" s="269"/>
    </row>
    <row r="23" spans="1:10" ht="89.25" x14ac:dyDescent="0.2">
      <c r="A23" s="178" t="s">
        <v>9</v>
      </c>
      <c r="B23" s="262" t="s">
        <v>341</v>
      </c>
      <c r="C23" s="263"/>
      <c r="D23" s="194" t="s">
        <v>10</v>
      </c>
      <c r="E23" s="194" t="s">
        <v>11</v>
      </c>
      <c r="F23" s="194" t="s">
        <v>12</v>
      </c>
      <c r="G23" s="194" t="s">
        <v>13</v>
      </c>
      <c r="H23" s="194" t="s">
        <v>290</v>
      </c>
      <c r="I23" s="195" t="s">
        <v>14</v>
      </c>
      <c r="J23" s="196" t="s">
        <v>306</v>
      </c>
    </row>
    <row r="24" spans="1:10" ht="25.5" customHeight="1" x14ac:dyDescent="0.2">
      <c r="A24" s="185"/>
      <c r="B24" s="186" t="s">
        <v>350</v>
      </c>
      <c r="C24" s="186" t="s">
        <v>351</v>
      </c>
      <c r="D24" s="186">
        <v>3212</v>
      </c>
      <c r="E24" s="186">
        <v>4312</v>
      </c>
      <c r="F24" s="186">
        <v>5212</v>
      </c>
      <c r="G24" s="186">
        <v>6212</v>
      </c>
      <c r="H24" s="186">
        <v>7312</v>
      </c>
      <c r="I24" s="186">
        <v>8312</v>
      </c>
      <c r="J24" s="186"/>
    </row>
    <row r="25" spans="1:10" x14ac:dyDescent="0.2">
      <c r="A25" s="10">
        <v>63612</v>
      </c>
      <c r="B25" s="179"/>
      <c r="C25" s="179"/>
      <c r="D25" s="12"/>
      <c r="E25" s="180"/>
      <c r="F25" s="181">
        <v>3939000</v>
      </c>
      <c r="G25" s="182"/>
      <c r="H25" s="183"/>
      <c r="I25" s="183"/>
      <c r="J25" s="184"/>
    </row>
    <row r="26" spans="1:10" x14ac:dyDescent="0.2">
      <c r="A26" s="10">
        <v>63613</v>
      </c>
      <c r="B26" s="11"/>
      <c r="C26" s="11"/>
      <c r="D26" s="12"/>
      <c r="E26" s="12"/>
      <c r="F26" s="12">
        <v>26000</v>
      </c>
      <c r="G26" s="12"/>
      <c r="H26" s="13"/>
      <c r="I26" s="13"/>
      <c r="J26" s="14"/>
    </row>
    <row r="27" spans="1:10" x14ac:dyDescent="0.2">
      <c r="A27" s="10">
        <v>64132</v>
      </c>
      <c r="B27" s="11"/>
      <c r="C27" s="11"/>
      <c r="D27" s="12">
        <v>200</v>
      </c>
      <c r="E27" s="12"/>
      <c r="F27" s="12"/>
      <c r="G27" s="12"/>
      <c r="H27" s="13"/>
      <c r="I27" s="13"/>
      <c r="J27" s="14"/>
    </row>
    <row r="28" spans="1:10" x14ac:dyDescent="0.2">
      <c r="A28" s="10">
        <v>65264</v>
      </c>
      <c r="B28" s="11"/>
      <c r="C28" s="11"/>
      <c r="D28" s="12"/>
      <c r="E28" s="12">
        <v>58000</v>
      </c>
      <c r="F28" s="12"/>
      <c r="G28" s="12"/>
      <c r="H28" s="13"/>
      <c r="I28" s="13"/>
      <c r="J28" s="14"/>
    </row>
    <row r="29" spans="1:10" x14ac:dyDescent="0.2">
      <c r="A29" s="10">
        <v>65268</v>
      </c>
      <c r="B29" s="11"/>
      <c r="C29" s="11"/>
      <c r="D29" s="12"/>
      <c r="E29" s="12"/>
      <c r="F29" s="12"/>
      <c r="G29" s="12"/>
      <c r="H29" s="13"/>
      <c r="I29" s="13"/>
      <c r="J29" s="14"/>
    </row>
    <row r="30" spans="1:10" x14ac:dyDescent="0.2">
      <c r="A30" s="10">
        <v>66151</v>
      </c>
      <c r="B30" s="11"/>
      <c r="C30" s="11"/>
      <c r="D30" s="12">
        <v>147800</v>
      </c>
      <c r="E30" s="12"/>
      <c r="F30" s="12"/>
      <c r="G30" s="12"/>
      <c r="H30" s="13"/>
      <c r="I30" s="13"/>
      <c r="J30" s="14"/>
    </row>
    <row r="31" spans="1:10" x14ac:dyDescent="0.2">
      <c r="A31" s="10">
        <v>67111</v>
      </c>
      <c r="B31" s="11">
        <v>1618000</v>
      </c>
      <c r="C31" s="11"/>
      <c r="D31" s="12"/>
      <c r="E31" s="12"/>
      <c r="F31" s="12"/>
      <c r="G31" s="12"/>
      <c r="H31" s="13"/>
      <c r="I31" s="13"/>
      <c r="J31" s="14"/>
    </row>
    <row r="32" spans="1:10" x14ac:dyDescent="0.2">
      <c r="A32" s="10">
        <v>67121</v>
      </c>
      <c r="B32" s="11">
        <v>5000</v>
      </c>
      <c r="C32" s="11"/>
      <c r="D32" s="12"/>
      <c r="E32" s="12"/>
      <c r="F32" s="12"/>
      <c r="G32" s="12"/>
      <c r="H32" s="13"/>
      <c r="I32" s="13"/>
      <c r="J32" s="14"/>
    </row>
    <row r="33" spans="1:10" ht="13.5" thickBot="1" x14ac:dyDescent="0.25">
      <c r="A33" s="15"/>
      <c r="B33" s="16"/>
      <c r="C33" s="16"/>
      <c r="D33" s="17"/>
      <c r="E33" s="17"/>
      <c r="F33" s="17"/>
      <c r="G33" s="17"/>
      <c r="H33" s="18"/>
      <c r="I33" s="18"/>
      <c r="J33" s="19"/>
    </row>
    <row r="34" spans="1:10" s="1" customFormat="1" ht="30" customHeight="1" thickBot="1" x14ac:dyDescent="0.25">
      <c r="A34" s="20" t="s">
        <v>15</v>
      </c>
      <c r="B34" s="198">
        <f>SUM(B25:B33)</f>
        <v>1623000</v>
      </c>
      <c r="C34" s="198">
        <f>SUM(C25:C33)</f>
        <v>0</v>
      </c>
      <c r="D34" s="198">
        <f t="shared" ref="D34:F34" si="0">SUM(D25:D33)</f>
        <v>148000</v>
      </c>
      <c r="E34" s="198">
        <f t="shared" si="0"/>
        <v>58000</v>
      </c>
      <c r="F34" s="198">
        <f t="shared" si="0"/>
        <v>3965000</v>
      </c>
      <c r="G34" s="199">
        <f>+G26</f>
        <v>0</v>
      </c>
      <c r="H34" s="200">
        <v>0</v>
      </c>
      <c r="I34" s="201">
        <v>0</v>
      </c>
      <c r="J34" s="201">
        <v>0</v>
      </c>
    </row>
    <row r="35" spans="1:10" s="1" customFormat="1" ht="28.5" customHeight="1" thickBot="1" x14ac:dyDescent="0.25">
      <c r="A35" s="187" t="s">
        <v>347</v>
      </c>
      <c r="B35" s="256">
        <f>B34+D34+E34+F34+G34+H34+J34</f>
        <v>5794000</v>
      </c>
      <c r="C35" s="257"/>
      <c r="D35" s="257"/>
      <c r="E35" s="257"/>
      <c r="F35" s="257"/>
      <c r="G35" s="257"/>
      <c r="H35" s="257"/>
      <c r="I35" s="257"/>
      <c r="J35" s="258"/>
    </row>
    <row r="36" spans="1:10" ht="13.5" thickBot="1" x14ac:dyDescent="0.25">
      <c r="D36" s="65"/>
      <c r="E36" s="66"/>
    </row>
    <row r="37" spans="1:10" ht="26.25" thickBot="1" x14ac:dyDescent="0.25">
      <c r="A37" s="197" t="s">
        <v>8</v>
      </c>
      <c r="B37" s="267" t="s">
        <v>357</v>
      </c>
      <c r="C37" s="268"/>
      <c r="D37" s="268"/>
      <c r="E37" s="268"/>
      <c r="F37" s="268"/>
      <c r="G37" s="268"/>
      <c r="H37" s="268"/>
      <c r="I37" s="268"/>
      <c r="J37" s="269"/>
    </row>
    <row r="38" spans="1:10" ht="89.25" x14ac:dyDescent="0.2">
      <c r="A38" s="178" t="s">
        <v>9</v>
      </c>
      <c r="B38" s="262" t="s">
        <v>341</v>
      </c>
      <c r="C38" s="263"/>
      <c r="D38" s="194" t="s">
        <v>10</v>
      </c>
      <c r="E38" s="194" t="s">
        <v>11</v>
      </c>
      <c r="F38" s="194" t="s">
        <v>12</v>
      </c>
      <c r="G38" s="194" t="s">
        <v>13</v>
      </c>
      <c r="H38" s="194" t="s">
        <v>290</v>
      </c>
      <c r="I38" s="195" t="s">
        <v>14</v>
      </c>
      <c r="J38" s="196" t="s">
        <v>306</v>
      </c>
    </row>
    <row r="39" spans="1:10" ht="26.25" customHeight="1" x14ac:dyDescent="0.2">
      <c r="A39" s="185"/>
      <c r="B39" s="186" t="s">
        <v>350</v>
      </c>
      <c r="C39" s="186" t="s">
        <v>351</v>
      </c>
      <c r="D39" s="186">
        <v>3212</v>
      </c>
      <c r="E39" s="186">
        <v>4312</v>
      </c>
      <c r="F39" s="186">
        <v>5212</v>
      </c>
      <c r="G39" s="186">
        <v>6212</v>
      </c>
      <c r="H39" s="186">
        <v>7312</v>
      </c>
      <c r="I39" s="186">
        <v>8312</v>
      </c>
      <c r="J39" s="186"/>
    </row>
    <row r="40" spans="1:10" x14ac:dyDescent="0.2">
      <c r="A40" s="10">
        <v>63612</v>
      </c>
      <c r="B40" s="179"/>
      <c r="C40" s="179"/>
      <c r="D40" s="12"/>
      <c r="E40" s="180"/>
      <c r="F40" s="181">
        <v>3939000</v>
      </c>
      <c r="G40" s="182"/>
      <c r="H40" s="183"/>
      <c r="I40" s="183"/>
      <c r="J40" s="184"/>
    </row>
    <row r="41" spans="1:10" x14ac:dyDescent="0.2">
      <c r="A41" s="10">
        <v>63613</v>
      </c>
      <c r="B41" s="11"/>
      <c r="C41" s="11"/>
      <c r="D41" s="12"/>
      <c r="E41" s="12"/>
      <c r="F41" s="12">
        <v>26000</v>
      </c>
      <c r="G41" s="12"/>
      <c r="H41" s="13"/>
      <c r="I41" s="13"/>
      <c r="J41" s="14"/>
    </row>
    <row r="42" spans="1:10" x14ac:dyDescent="0.2">
      <c r="A42" s="10">
        <v>64132</v>
      </c>
      <c r="B42" s="11"/>
      <c r="C42" s="11"/>
      <c r="D42" s="12">
        <v>200</v>
      </c>
      <c r="E42" s="12"/>
      <c r="F42" s="12"/>
      <c r="G42" s="12"/>
      <c r="H42" s="13"/>
      <c r="I42" s="13"/>
      <c r="J42" s="14"/>
    </row>
    <row r="43" spans="1:10" x14ac:dyDescent="0.2">
      <c r="A43" s="10">
        <v>65264</v>
      </c>
      <c r="B43" s="11"/>
      <c r="C43" s="11"/>
      <c r="D43" s="12"/>
      <c r="E43" s="12">
        <v>58000</v>
      </c>
      <c r="F43" s="12"/>
      <c r="G43" s="12"/>
      <c r="H43" s="13"/>
      <c r="I43" s="13"/>
      <c r="J43" s="14"/>
    </row>
    <row r="44" spans="1:10" x14ac:dyDescent="0.2">
      <c r="A44" s="10">
        <v>65268</v>
      </c>
      <c r="B44" s="11"/>
      <c r="C44" s="11"/>
      <c r="D44" s="12"/>
      <c r="E44" s="12"/>
      <c r="F44" s="12"/>
      <c r="G44" s="12"/>
      <c r="H44" s="13"/>
      <c r="I44" s="13"/>
      <c r="J44" s="14"/>
    </row>
    <row r="45" spans="1:10" ht="13.5" customHeight="1" x14ac:dyDescent="0.2">
      <c r="A45" s="10">
        <v>66151</v>
      </c>
      <c r="B45" s="11"/>
      <c r="C45" s="11"/>
      <c r="D45" s="12">
        <v>147800</v>
      </c>
      <c r="E45" s="12"/>
      <c r="F45" s="12"/>
      <c r="G45" s="12"/>
      <c r="H45" s="13"/>
      <c r="I45" s="13"/>
      <c r="J45" s="14"/>
    </row>
    <row r="46" spans="1:10" ht="13.5" customHeight="1" x14ac:dyDescent="0.2">
      <c r="A46" s="10">
        <v>67111</v>
      </c>
      <c r="B46" s="11">
        <v>1618000</v>
      </c>
      <c r="C46" s="11"/>
      <c r="D46" s="12"/>
      <c r="E46" s="12"/>
      <c r="F46" s="12"/>
      <c r="G46" s="12"/>
      <c r="H46" s="13"/>
      <c r="I46" s="13"/>
      <c r="J46" s="14"/>
    </row>
    <row r="47" spans="1:10" ht="13.5" customHeight="1" x14ac:dyDescent="0.2">
      <c r="A47" s="10">
        <v>67121</v>
      </c>
      <c r="B47" s="11">
        <v>5000</v>
      </c>
      <c r="C47" s="11"/>
      <c r="D47" s="12"/>
      <c r="E47" s="12"/>
      <c r="F47" s="12"/>
      <c r="G47" s="12"/>
      <c r="H47" s="13"/>
      <c r="I47" s="13"/>
      <c r="J47" s="14"/>
    </row>
    <row r="48" spans="1:10" ht="9" customHeight="1" thickBot="1" x14ac:dyDescent="0.25">
      <c r="A48" s="15"/>
      <c r="B48" s="16"/>
      <c r="C48" s="16"/>
      <c r="D48" s="17"/>
      <c r="E48" s="17"/>
      <c r="F48" s="17"/>
      <c r="G48" s="17"/>
      <c r="H48" s="18"/>
      <c r="I48" s="18"/>
      <c r="J48" s="19"/>
    </row>
    <row r="49" spans="1:10" s="1" customFormat="1" ht="26.25" customHeight="1" thickBot="1" x14ac:dyDescent="0.25">
      <c r="A49" s="20" t="s">
        <v>15</v>
      </c>
      <c r="B49" s="198">
        <f>SUM(B40:B48)</f>
        <v>1623000</v>
      </c>
      <c r="C49" s="198">
        <f>SUM(C40:C48)</f>
        <v>0</v>
      </c>
      <c r="D49" s="198">
        <f t="shared" ref="D49:F49" si="1">SUM(D40:D48)</f>
        <v>148000</v>
      </c>
      <c r="E49" s="198">
        <f t="shared" si="1"/>
        <v>58000</v>
      </c>
      <c r="F49" s="198">
        <f t="shared" si="1"/>
        <v>3965000</v>
      </c>
      <c r="G49" s="199">
        <f>+G41</f>
        <v>0</v>
      </c>
      <c r="H49" s="200">
        <v>0</v>
      </c>
      <c r="I49" s="201">
        <v>0</v>
      </c>
      <c r="J49" s="201">
        <v>0</v>
      </c>
    </row>
    <row r="50" spans="1:10" s="1" customFormat="1" ht="28.5" customHeight="1" thickBot="1" x14ac:dyDescent="0.25">
      <c r="A50" s="187" t="s">
        <v>360</v>
      </c>
      <c r="B50" s="256">
        <f>B49+D49+E49+F49+G49+H49+J49</f>
        <v>5794000</v>
      </c>
      <c r="C50" s="257"/>
      <c r="D50" s="257"/>
      <c r="E50" s="257"/>
      <c r="F50" s="257"/>
      <c r="G50" s="257"/>
      <c r="H50" s="257"/>
      <c r="I50" s="257"/>
      <c r="J50" s="258"/>
    </row>
    <row r="51" spans="1:10" ht="13.5" customHeight="1" x14ac:dyDescent="0.2">
      <c r="C51" s="23"/>
      <c r="D51" s="65"/>
      <c r="E51" s="23"/>
    </row>
    <row r="52" spans="1:10" ht="13.5" customHeight="1" x14ac:dyDescent="0.2">
      <c r="C52" s="23"/>
      <c r="E52" s="67"/>
    </row>
    <row r="53" spans="1:10" ht="13.5" customHeight="1" x14ac:dyDescent="0.2">
      <c r="D53" s="24"/>
      <c r="E53" s="68"/>
    </row>
    <row r="54" spans="1:10" ht="13.5" customHeight="1" x14ac:dyDescent="0.2">
      <c r="D54" s="27"/>
      <c r="E54" s="22"/>
    </row>
    <row r="55" spans="1:10" ht="13.5" customHeight="1" x14ac:dyDescent="0.2">
      <c r="D55" s="65"/>
      <c r="E55" s="66"/>
    </row>
    <row r="56" spans="1:10" ht="28.5" customHeight="1" x14ac:dyDescent="0.2">
      <c r="C56" s="23"/>
      <c r="D56" s="65"/>
      <c r="E56" s="69"/>
    </row>
    <row r="57" spans="1:10" ht="13.5" customHeight="1" x14ac:dyDescent="0.2">
      <c r="C57" s="23"/>
      <c r="D57" s="65"/>
      <c r="E57" s="67"/>
    </row>
    <row r="58" spans="1:10" ht="13.5" customHeight="1" x14ac:dyDescent="0.2">
      <c r="D58" s="65"/>
      <c r="E58" s="66"/>
    </row>
    <row r="59" spans="1:10" ht="13.5" customHeight="1" x14ac:dyDescent="0.2">
      <c r="D59" s="65"/>
      <c r="E59" s="22"/>
    </row>
    <row r="60" spans="1:10" ht="13.5" customHeight="1" x14ac:dyDescent="0.2">
      <c r="D60" s="65"/>
      <c r="E60" s="66"/>
    </row>
    <row r="61" spans="1:10" ht="22.5" customHeight="1" x14ac:dyDescent="0.2">
      <c r="D61" s="65"/>
      <c r="E61" s="70"/>
    </row>
    <row r="62" spans="1:10" ht="13.5" customHeight="1" x14ac:dyDescent="0.2">
      <c r="D62" s="24"/>
      <c r="E62" s="68"/>
    </row>
    <row r="63" spans="1:10" ht="13.5" customHeight="1" x14ac:dyDescent="0.2">
      <c r="B63" s="23"/>
      <c r="D63" s="24"/>
      <c r="E63" s="71"/>
    </row>
    <row r="64" spans="1:10" ht="13.5" customHeight="1" x14ac:dyDescent="0.2">
      <c r="C64" s="23"/>
      <c r="D64" s="24"/>
      <c r="E64" s="72"/>
    </row>
    <row r="65" spans="1:5" ht="13.5" customHeight="1" x14ac:dyDescent="0.2">
      <c r="C65" s="23"/>
      <c r="D65" s="27"/>
      <c r="E65" s="67"/>
    </row>
    <row r="66" spans="1:5" ht="13.5" customHeight="1" x14ac:dyDescent="0.2">
      <c r="D66" s="65"/>
      <c r="E66" s="66"/>
    </row>
    <row r="67" spans="1:5" ht="13.5" customHeight="1" x14ac:dyDescent="0.2">
      <c r="B67" s="23"/>
      <c r="D67" s="65"/>
      <c r="E67" s="23"/>
    </row>
    <row r="68" spans="1:5" ht="13.5" customHeight="1" x14ac:dyDescent="0.2">
      <c r="C68" s="23"/>
      <c r="D68" s="65"/>
      <c r="E68" s="71"/>
    </row>
    <row r="69" spans="1:5" ht="13.5" customHeight="1" x14ac:dyDescent="0.2">
      <c r="C69" s="23"/>
      <c r="D69" s="27"/>
      <c r="E69" s="67"/>
    </row>
    <row r="70" spans="1:5" ht="13.5" customHeight="1" x14ac:dyDescent="0.2">
      <c r="D70" s="24"/>
      <c r="E70" s="66"/>
    </row>
    <row r="71" spans="1:5" ht="13.5" customHeight="1" x14ac:dyDescent="0.2">
      <c r="C71" s="23"/>
      <c r="D71" s="24"/>
      <c r="E71" s="71"/>
    </row>
    <row r="72" spans="1:5" ht="22.5" customHeight="1" x14ac:dyDescent="0.2">
      <c r="D72" s="27"/>
      <c r="E72" s="70"/>
    </row>
    <row r="73" spans="1:5" ht="13.5" customHeight="1" x14ac:dyDescent="0.2">
      <c r="D73" s="65"/>
      <c r="E73" s="66"/>
    </row>
    <row r="74" spans="1:5" ht="13.5" customHeight="1" x14ac:dyDescent="0.2">
      <c r="D74" s="27"/>
      <c r="E74" s="67"/>
    </row>
    <row r="75" spans="1:5" ht="13.5" customHeight="1" x14ac:dyDescent="0.2">
      <c r="D75" s="65"/>
      <c r="E75" s="66"/>
    </row>
    <row r="76" spans="1:5" ht="13.5" customHeight="1" x14ac:dyDescent="0.2">
      <c r="D76" s="65"/>
      <c r="E76" s="66"/>
    </row>
    <row r="77" spans="1:5" ht="13.5" customHeight="1" x14ac:dyDescent="0.2">
      <c r="A77" s="23"/>
      <c r="D77" s="35"/>
      <c r="E77" s="71"/>
    </row>
    <row r="78" spans="1:5" ht="13.5" customHeight="1" x14ac:dyDescent="0.2">
      <c r="B78" s="23"/>
      <c r="C78" s="23"/>
      <c r="D78" s="73"/>
      <c r="E78" s="71"/>
    </row>
    <row r="79" spans="1:5" ht="13.5" customHeight="1" x14ac:dyDescent="0.2">
      <c r="B79" s="23"/>
      <c r="C79" s="23"/>
      <c r="D79" s="73"/>
      <c r="E79" s="23"/>
    </row>
    <row r="80" spans="1:5" ht="13.5" customHeight="1" x14ac:dyDescent="0.2">
      <c r="B80" s="23"/>
      <c r="C80" s="23"/>
      <c r="D80" s="27"/>
      <c r="E80" s="22"/>
    </row>
    <row r="81" spans="2:5" x14ac:dyDescent="0.2">
      <c r="D81" s="65"/>
      <c r="E81" s="66"/>
    </row>
    <row r="82" spans="2:5" x14ac:dyDescent="0.2">
      <c r="B82" s="23"/>
      <c r="D82" s="65"/>
      <c r="E82" s="71"/>
    </row>
    <row r="83" spans="2:5" x14ac:dyDescent="0.2">
      <c r="C83" s="23"/>
      <c r="D83" s="65"/>
      <c r="E83" s="23"/>
    </row>
    <row r="84" spans="2:5" x14ac:dyDescent="0.2">
      <c r="C84" s="23"/>
      <c r="D84" s="27"/>
      <c r="E84" s="67"/>
    </row>
    <row r="85" spans="2:5" x14ac:dyDescent="0.2">
      <c r="D85" s="65"/>
      <c r="E85" s="66"/>
    </row>
    <row r="86" spans="2:5" x14ac:dyDescent="0.2">
      <c r="D86" s="65"/>
      <c r="E86" s="66"/>
    </row>
    <row r="87" spans="2:5" x14ac:dyDescent="0.2">
      <c r="D87" s="24"/>
      <c r="E87" s="25"/>
    </row>
    <row r="88" spans="2:5" x14ac:dyDescent="0.2">
      <c r="D88" s="65"/>
      <c r="E88" s="66"/>
    </row>
    <row r="89" spans="2:5" x14ac:dyDescent="0.2">
      <c r="D89" s="65"/>
      <c r="E89" s="66"/>
    </row>
    <row r="90" spans="2:5" x14ac:dyDescent="0.2">
      <c r="D90" s="65"/>
      <c r="E90" s="66"/>
    </row>
    <row r="91" spans="2:5" x14ac:dyDescent="0.2">
      <c r="D91" s="27"/>
      <c r="E91" s="67"/>
    </row>
    <row r="92" spans="2:5" x14ac:dyDescent="0.2">
      <c r="D92" s="65"/>
      <c r="E92" s="66"/>
    </row>
    <row r="93" spans="2:5" x14ac:dyDescent="0.2">
      <c r="D93" s="27"/>
      <c r="E93" s="67"/>
    </row>
    <row r="94" spans="2:5" x14ac:dyDescent="0.2">
      <c r="D94" s="65"/>
      <c r="E94" s="66"/>
    </row>
    <row r="95" spans="2:5" x14ac:dyDescent="0.2">
      <c r="D95" s="65"/>
      <c r="E95" s="66"/>
    </row>
    <row r="96" spans="2:5" x14ac:dyDescent="0.2">
      <c r="D96" s="65"/>
      <c r="E96" s="66"/>
    </row>
    <row r="97" spans="1:5" x14ac:dyDescent="0.2">
      <c r="D97" s="65"/>
      <c r="E97" s="66"/>
    </row>
    <row r="98" spans="1:5" ht="28.5" customHeight="1" x14ac:dyDescent="0.2">
      <c r="A98" s="74"/>
      <c r="B98" s="74"/>
      <c r="C98" s="74"/>
      <c r="D98" s="75"/>
      <c r="E98" s="26"/>
    </row>
    <row r="99" spans="1:5" x14ac:dyDescent="0.2">
      <c r="C99" s="23"/>
      <c r="D99" s="65"/>
      <c r="E99" s="23"/>
    </row>
    <row r="100" spans="1:5" x14ac:dyDescent="0.2">
      <c r="D100" s="27"/>
      <c r="E100" s="28"/>
    </row>
    <row r="101" spans="1:5" x14ac:dyDescent="0.2">
      <c r="D101" s="65"/>
      <c r="E101" s="66"/>
    </row>
    <row r="102" spans="1:5" x14ac:dyDescent="0.2">
      <c r="D102" s="24"/>
      <c r="E102" s="25"/>
    </row>
    <row r="103" spans="1:5" x14ac:dyDescent="0.2">
      <c r="D103" s="24"/>
      <c r="E103" s="25"/>
    </row>
    <row r="104" spans="1:5" x14ac:dyDescent="0.2">
      <c r="D104" s="65"/>
      <c r="E104" s="66"/>
    </row>
    <row r="105" spans="1:5" x14ac:dyDescent="0.2">
      <c r="D105" s="27"/>
      <c r="E105" s="67"/>
    </row>
    <row r="106" spans="1:5" x14ac:dyDescent="0.2">
      <c r="D106" s="65"/>
      <c r="E106" s="66"/>
    </row>
    <row r="107" spans="1:5" x14ac:dyDescent="0.2">
      <c r="D107" s="65"/>
      <c r="E107" s="66"/>
    </row>
    <row r="108" spans="1:5" x14ac:dyDescent="0.2">
      <c r="D108" s="27"/>
      <c r="E108" s="67"/>
    </row>
    <row r="109" spans="1:5" x14ac:dyDescent="0.2">
      <c r="D109" s="65"/>
      <c r="E109" s="66"/>
    </row>
    <row r="110" spans="1:5" x14ac:dyDescent="0.2">
      <c r="D110" s="24"/>
      <c r="E110" s="25"/>
    </row>
    <row r="111" spans="1:5" x14ac:dyDescent="0.2">
      <c r="D111" s="27"/>
      <c r="E111" s="28"/>
    </row>
    <row r="112" spans="1:5" x14ac:dyDescent="0.2">
      <c r="D112" s="24"/>
      <c r="E112" s="25"/>
    </row>
    <row r="113" spans="2:5" x14ac:dyDescent="0.2">
      <c r="D113" s="27"/>
      <c r="E113" s="67"/>
    </row>
    <row r="114" spans="2:5" x14ac:dyDescent="0.2">
      <c r="D114" s="65"/>
      <c r="E114" s="66"/>
    </row>
    <row r="115" spans="2:5" x14ac:dyDescent="0.2">
      <c r="C115" s="23"/>
      <c r="D115" s="65"/>
      <c r="E115" s="23"/>
    </row>
    <row r="116" spans="2:5" x14ac:dyDescent="0.2">
      <c r="D116" s="24"/>
      <c r="E116" s="67"/>
    </row>
    <row r="117" spans="2:5" x14ac:dyDescent="0.2">
      <c r="D117" s="24"/>
      <c r="E117" s="25"/>
    </row>
    <row r="118" spans="2:5" x14ac:dyDescent="0.2">
      <c r="C118" s="23"/>
      <c r="D118" s="24"/>
      <c r="E118" s="29"/>
    </row>
    <row r="119" spans="2:5" x14ac:dyDescent="0.2">
      <c r="C119" s="23"/>
      <c r="D119" s="27"/>
      <c r="E119" s="22"/>
    </row>
    <row r="120" spans="2:5" x14ac:dyDescent="0.2">
      <c r="D120" s="65"/>
      <c r="E120" s="66"/>
    </row>
    <row r="121" spans="2:5" x14ac:dyDescent="0.2">
      <c r="D121" s="27"/>
      <c r="E121" s="30"/>
    </row>
    <row r="122" spans="2:5" ht="11.25" customHeight="1" x14ac:dyDescent="0.2">
      <c r="D122" s="24"/>
      <c r="E122" s="25"/>
    </row>
    <row r="123" spans="2:5" ht="24" customHeight="1" x14ac:dyDescent="0.2">
      <c r="B123" s="23"/>
      <c r="D123" s="24"/>
      <c r="E123" s="31"/>
    </row>
    <row r="124" spans="2:5" ht="15" customHeight="1" x14ac:dyDescent="0.2">
      <c r="C124" s="23"/>
      <c r="D124" s="24"/>
      <c r="E124" s="31"/>
    </row>
    <row r="125" spans="2:5" ht="11.25" customHeight="1" x14ac:dyDescent="0.2">
      <c r="D125" s="27"/>
      <c r="E125" s="28"/>
    </row>
    <row r="126" spans="2:5" x14ac:dyDescent="0.2">
      <c r="D126" s="24"/>
      <c r="E126" s="25"/>
    </row>
    <row r="127" spans="2:5" ht="13.5" customHeight="1" x14ac:dyDescent="0.2">
      <c r="B127" s="23"/>
      <c r="D127" s="24"/>
      <c r="E127" s="32"/>
    </row>
    <row r="128" spans="2:5" ht="12.75" customHeight="1" x14ac:dyDescent="0.2">
      <c r="C128" s="23"/>
      <c r="D128" s="24"/>
      <c r="E128" s="23"/>
    </row>
    <row r="129" spans="1:5" ht="12.75" customHeight="1" x14ac:dyDescent="0.2">
      <c r="C129" s="23"/>
      <c r="D129" s="27"/>
      <c r="E129" s="22"/>
    </row>
    <row r="130" spans="1:5" x14ac:dyDescent="0.2">
      <c r="D130" s="65"/>
      <c r="E130" s="66"/>
    </row>
    <row r="131" spans="1:5" x14ac:dyDescent="0.2">
      <c r="C131" s="23"/>
      <c r="D131" s="65"/>
      <c r="E131" s="29"/>
    </row>
    <row r="132" spans="1:5" x14ac:dyDescent="0.2">
      <c r="D132" s="27"/>
      <c r="E132" s="28"/>
    </row>
    <row r="133" spans="1:5" x14ac:dyDescent="0.2">
      <c r="D133" s="24"/>
      <c r="E133" s="25"/>
    </row>
    <row r="134" spans="1:5" x14ac:dyDescent="0.2">
      <c r="D134" s="65"/>
      <c r="E134" s="66"/>
    </row>
    <row r="135" spans="1:5" ht="19.5" customHeight="1" x14ac:dyDescent="0.2">
      <c r="A135" s="71"/>
      <c r="B135" s="41"/>
      <c r="C135" s="41"/>
      <c r="D135" s="41"/>
      <c r="E135" s="71"/>
    </row>
    <row r="136" spans="1:5" ht="15" customHeight="1" x14ac:dyDescent="0.2">
      <c r="A136" s="23"/>
      <c r="D136" s="35"/>
      <c r="E136" s="71"/>
    </row>
    <row r="137" spans="1:5" x14ac:dyDescent="0.2">
      <c r="A137" s="23"/>
      <c r="B137" s="23"/>
      <c r="D137" s="35"/>
      <c r="E137" s="23"/>
    </row>
    <row r="138" spans="1:5" x14ac:dyDescent="0.2">
      <c r="C138" s="23"/>
      <c r="D138" s="65"/>
      <c r="E138" s="71"/>
    </row>
    <row r="139" spans="1:5" x14ac:dyDescent="0.2">
      <c r="E139" s="67"/>
    </row>
    <row r="140" spans="1:5" x14ac:dyDescent="0.2">
      <c r="B140" s="23"/>
      <c r="D140" s="65"/>
      <c r="E140" s="23"/>
    </row>
    <row r="141" spans="1:5" x14ac:dyDescent="0.2">
      <c r="C141" s="23"/>
      <c r="D141" s="65"/>
      <c r="E141" s="23"/>
    </row>
    <row r="142" spans="1:5" x14ac:dyDescent="0.2">
      <c r="D142" s="27"/>
      <c r="E142" s="22"/>
    </row>
    <row r="143" spans="1:5" ht="22.5" customHeight="1" x14ac:dyDescent="0.2">
      <c r="C143" s="23"/>
      <c r="D143" s="65"/>
      <c r="E143" s="69"/>
    </row>
    <row r="144" spans="1:5" x14ac:dyDescent="0.2">
      <c r="D144" s="65"/>
      <c r="E144" s="22"/>
    </row>
    <row r="145" spans="1:5" x14ac:dyDescent="0.2">
      <c r="B145" s="23"/>
      <c r="D145" s="24"/>
      <c r="E145" s="71"/>
    </row>
    <row r="146" spans="1:5" x14ac:dyDescent="0.2">
      <c r="C146" s="23"/>
      <c r="D146" s="24"/>
      <c r="E146" s="72"/>
    </row>
    <row r="147" spans="1:5" x14ac:dyDescent="0.2">
      <c r="D147" s="27"/>
      <c r="E147" s="67"/>
    </row>
    <row r="148" spans="1:5" ht="13.5" customHeight="1" x14ac:dyDescent="0.2">
      <c r="A148" s="23"/>
      <c r="D148" s="35"/>
      <c r="E148" s="71"/>
    </row>
    <row r="149" spans="1:5" ht="13.5" customHeight="1" x14ac:dyDescent="0.2">
      <c r="B149" s="23"/>
      <c r="D149" s="65"/>
      <c r="E149" s="71"/>
    </row>
    <row r="150" spans="1:5" ht="13.5" customHeight="1" x14ac:dyDescent="0.2">
      <c r="C150" s="23"/>
      <c r="D150" s="65"/>
      <c r="E150" s="23"/>
    </row>
    <row r="151" spans="1:5" x14ac:dyDescent="0.2">
      <c r="C151" s="23"/>
      <c r="D151" s="27"/>
      <c r="E151" s="67"/>
    </row>
    <row r="152" spans="1:5" x14ac:dyDescent="0.2">
      <c r="C152" s="23"/>
      <c r="D152" s="65"/>
      <c r="E152" s="23"/>
    </row>
    <row r="153" spans="1:5" x14ac:dyDescent="0.2">
      <c r="D153" s="27"/>
      <c r="E153" s="28"/>
    </row>
    <row r="154" spans="1:5" x14ac:dyDescent="0.2">
      <c r="C154" s="23"/>
      <c r="D154" s="24"/>
      <c r="E154" s="29"/>
    </row>
    <row r="155" spans="1:5" x14ac:dyDescent="0.2">
      <c r="C155" s="23"/>
      <c r="D155" s="27"/>
      <c r="E155" s="22"/>
    </row>
    <row r="156" spans="1:5" x14ac:dyDescent="0.2">
      <c r="D156" s="27"/>
      <c r="E156" s="33"/>
    </row>
    <row r="157" spans="1:5" x14ac:dyDescent="0.2">
      <c r="B157" s="23"/>
      <c r="D157" s="24"/>
      <c r="E157" s="32"/>
    </row>
    <row r="158" spans="1:5" x14ac:dyDescent="0.2">
      <c r="C158" s="23"/>
      <c r="D158" s="24"/>
      <c r="E158" s="23"/>
    </row>
    <row r="159" spans="1:5" x14ac:dyDescent="0.2">
      <c r="C159" s="23"/>
      <c r="D159" s="27"/>
      <c r="E159" s="22"/>
    </row>
    <row r="160" spans="1:5" x14ac:dyDescent="0.2">
      <c r="C160" s="23"/>
      <c r="D160" s="27"/>
      <c r="E160" s="22"/>
    </row>
    <row r="161" spans="1:5" x14ac:dyDescent="0.2">
      <c r="D161" s="65"/>
      <c r="E161" s="66"/>
    </row>
    <row r="162" spans="1:5" ht="18" customHeight="1" x14ac:dyDescent="0.2">
      <c r="A162" s="259"/>
      <c r="B162" s="260"/>
      <c r="C162" s="260"/>
      <c r="D162" s="260"/>
      <c r="E162" s="260"/>
    </row>
    <row r="163" spans="1:5" ht="28.5" customHeight="1" x14ac:dyDescent="0.2">
      <c r="A163" s="74"/>
      <c r="B163" s="74"/>
      <c r="C163" s="74"/>
      <c r="D163" s="75"/>
      <c r="E163" s="26"/>
    </row>
    <row r="165" spans="1:5" x14ac:dyDescent="0.2">
      <c r="A165" s="23"/>
      <c r="B165" s="23"/>
      <c r="C165" s="23"/>
      <c r="D165" s="35"/>
      <c r="E165" s="5"/>
    </row>
    <row r="166" spans="1:5" x14ac:dyDescent="0.2">
      <c r="A166" s="23"/>
      <c r="B166" s="23"/>
      <c r="C166" s="23"/>
      <c r="D166" s="35"/>
      <c r="E166" s="5"/>
    </row>
    <row r="167" spans="1:5" ht="17.25" customHeight="1" x14ac:dyDescent="0.2">
      <c r="A167" s="23"/>
      <c r="B167" s="23"/>
      <c r="C167" s="23"/>
      <c r="D167" s="35"/>
      <c r="E167" s="5"/>
    </row>
    <row r="168" spans="1:5" ht="13.5" customHeight="1" x14ac:dyDescent="0.2">
      <c r="A168" s="23"/>
      <c r="B168" s="23"/>
      <c r="C168" s="23"/>
      <c r="D168" s="35"/>
      <c r="E168" s="5"/>
    </row>
    <row r="169" spans="1:5" x14ac:dyDescent="0.2">
      <c r="A169" s="23"/>
      <c r="B169" s="23"/>
      <c r="C169" s="23"/>
      <c r="D169" s="35"/>
      <c r="E169" s="5"/>
    </row>
    <row r="170" spans="1:5" x14ac:dyDescent="0.2">
      <c r="A170" s="23"/>
      <c r="B170" s="23"/>
      <c r="C170" s="23"/>
    </row>
    <row r="171" spans="1:5" x14ac:dyDescent="0.2">
      <c r="A171" s="23"/>
      <c r="B171" s="23"/>
      <c r="C171" s="23"/>
      <c r="D171" s="35"/>
      <c r="E171" s="5"/>
    </row>
    <row r="172" spans="1:5" x14ac:dyDescent="0.2">
      <c r="A172" s="23"/>
      <c r="B172" s="23"/>
      <c r="C172" s="23"/>
      <c r="D172" s="35"/>
      <c r="E172" s="36"/>
    </row>
    <row r="173" spans="1:5" x14ac:dyDescent="0.2">
      <c r="A173" s="23"/>
      <c r="B173" s="23"/>
      <c r="C173" s="23"/>
      <c r="D173" s="35"/>
      <c r="E173" s="5"/>
    </row>
    <row r="174" spans="1:5" ht="22.5" customHeight="1" x14ac:dyDescent="0.2">
      <c r="A174" s="23"/>
      <c r="B174" s="23"/>
      <c r="C174" s="23"/>
      <c r="D174" s="35"/>
      <c r="E174" s="69"/>
    </row>
    <row r="175" spans="1:5" ht="22.5" customHeight="1" x14ac:dyDescent="0.2">
      <c r="D175" s="27"/>
      <c r="E175" s="70"/>
    </row>
  </sheetData>
  <mergeCells count="11">
    <mergeCell ref="B50:J50"/>
    <mergeCell ref="A162:E162"/>
    <mergeCell ref="A1:H1"/>
    <mergeCell ref="B4:C4"/>
    <mergeCell ref="B23:C23"/>
    <mergeCell ref="B38:C38"/>
    <mergeCell ref="B20:J20"/>
    <mergeCell ref="B3:J3"/>
    <mergeCell ref="B22:J22"/>
    <mergeCell ref="B35:J35"/>
    <mergeCell ref="B37:J37"/>
  </mergeCells>
  <phoneticPr fontId="0" type="noConversion"/>
  <printOptions horizontalCentered="1"/>
  <pageMargins left="0.25" right="0.25" top="0.75" bottom="0.75" header="0.3" footer="0.3"/>
  <pageSetup paperSize="9" scale="80" firstPageNumber="2" orientation="landscape" useFirstPageNumber="1" r:id="rId1"/>
  <headerFooter alignWithMargins="0">
    <oddFooter>&amp;R&amp;P</oddFooter>
  </headerFooter>
  <rowBreaks count="3" manualBreakCount="3">
    <brk id="20" max="16383" man="1"/>
    <brk id="96" max="9" man="1"/>
    <brk id="160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19"/>
  <sheetViews>
    <sheetView tabSelected="1" topLeftCell="E1" zoomScale="64" zoomScaleNormal="64" workbookViewId="0">
      <selection activeCell="AC2" sqref="AC1:AE1048576"/>
    </sheetView>
  </sheetViews>
  <sheetFormatPr defaultColWidth="11.42578125" defaultRowHeight="12.75" x14ac:dyDescent="0.2"/>
  <cols>
    <col min="1" max="1" width="11.42578125" style="39" bestFit="1" customWidth="1"/>
    <col min="2" max="2" width="38.7109375" style="40" customWidth="1"/>
    <col min="3" max="3" width="16.5703125" style="2" customWidth="1"/>
    <col min="4" max="5" width="15.7109375" style="2" customWidth="1"/>
    <col min="6" max="6" width="14.7109375" style="2" customWidth="1"/>
    <col min="7" max="7" width="14.28515625" style="2" bestFit="1" customWidth="1"/>
    <col min="8" max="8" width="16.140625" style="2" customWidth="1"/>
    <col min="9" max="9" width="15.85546875" style="2" customWidth="1"/>
    <col min="10" max="10" width="15.140625" style="2" customWidth="1"/>
    <col min="11" max="11" width="13.28515625" style="2" customWidth="1"/>
    <col min="12" max="12" width="15" style="2" customWidth="1"/>
    <col min="13" max="14" width="16.140625" style="2" customWidth="1"/>
    <col min="15" max="15" width="16.85546875" style="2" customWidth="1"/>
    <col min="16" max="16" width="14.140625" style="2" bestFit="1" customWidth="1"/>
    <col min="17" max="17" width="17.140625" style="2" customWidth="1"/>
    <col min="18" max="18" width="16.140625" style="2" customWidth="1"/>
    <col min="19" max="19" width="16.28515625" style="2" customWidth="1"/>
    <col min="20" max="20" width="10" style="2" bestFit="1" customWidth="1"/>
    <col min="21" max="21" width="15.42578125" style="2" customWidth="1"/>
    <col min="22" max="23" width="16.5703125" style="2" customWidth="1"/>
    <col min="24" max="24" width="17.5703125" style="2" customWidth="1"/>
    <col min="25" max="25" width="14.140625" style="2" bestFit="1" customWidth="1"/>
    <col min="26" max="26" width="15.140625" style="2" customWidth="1"/>
    <col min="27" max="27" width="17.42578125" style="2" customWidth="1"/>
    <col min="28" max="28" width="16.7109375" style="2" customWidth="1"/>
    <col min="29" max="29" width="10" style="2" customWidth="1"/>
    <col min="30" max="16384" width="11.42578125" style="3"/>
  </cols>
  <sheetData>
    <row r="1" spans="1:31" ht="24" customHeight="1" x14ac:dyDescent="0.2">
      <c r="A1" s="272" t="s">
        <v>373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3"/>
      <c r="U1" s="273" t="s">
        <v>342</v>
      </c>
      <c r="V1" s="278"/>
      <c r="W1" s="278"/>
      <c r="X1" s="278"/>
      <c r="Y1" s="278"/>
      <c r="Z1" s="278"/>
      <c r="AA1" s="278"/>
      <c r="AB1" s="278"/>
      <c r="AC1" s="279"/>
    </row>
    <row r="2" spans="1:31" ht="33" customHeight="1" x14ac:dyDescent="0.2">
      <c r="A2" s="141"/>
      <c r="B2" s="168"/>
      <c r="C2" s="141"/>
      <c r="D2" s="270" t="s">
        <v>341</v>
      </c>
      <c r="E2" s="271"/>
      <c r="F2" s="141"/>
      <c r="G2" s="141"/>
      <c r="H2" s="141"/>
      <c r="I2" s="141"/>
      <c r="J2" s="141"/>
      <c r="K2" s="141"/>
      <c r="L2" s="141"/>
      <c r="M2" s="225"/>
      <c r="N2" s="224"/>
      <c r="O2" s="274" t="s">
        <v>341</v>
      </c>
      <c r="P2" s="275"/>
      <c r="Q2" s="141"/>
      <c r="R2" s="141"/>
      <c r="S2" s="141"/>
      <c r="T2" s="141"/>
      <c r="U2" s="167"/>
      <c r="V2" s="225"/>
      <c r="W2" s="225"/>
      <c r="X2" s="276" t="s">
        <v>341</v>
      </c>
      <c r="Y2" s="277"/>
      <c r="Z2" s="167"/>
      <c r="AA2" s="167"/>
      <c r="AB2" s="167"/>
      <c r="AC2" s="167"/>
    </row>
    <row r="3" spans="1:31" s="5" customFormat="1" ht="91.5" customHeight="1" x14ac:dyDescent="0.2">
      <c r="A3" s="169" t="s">
        <v>343</v>
      </c>
      <c r="B3" s="4" t="s">
        <v>16</v>
      </c>
      <c r="C3" s="96" t="s">
        <v>374</v>
      </c>
      <c r="D3" s="97" t="s">
        <v>340</v>
      </c>
      <c r="E3" s="97" t="s">
        <v>366</v>
      </c>
      <c r="F3" s="97" t="s">
        <v>339</v>
      </c>
      <c r="G3" s="97" t="s">
        <v>10</v>
      </c>
      <c r="H3" s="97" t="s">
        <v>11</v>
      </c>
      <c r="I3" s="97" t="s">
        <v>12</v>
      </c>
      <c r="J3" s="97" t="s">
        <v>370</v>
      </c>
      <c r="K3" s="97" t="s">
        <v>17</v>
      </c>
      <c r="L3" s="97" t="s">
        <v>290</v>
      </c>
      <c r="M3" s="97" t="s">
        <v>14</v>
      </c>
      <c r="N3" s="100" t="s">
        <v>337</v>
      </c>
      <c r="O3" s="101" t="s">
        <v>338</v>
      </c>
      <c r="P3" s="101" t="s">
        <v>339</v>
      </c>
      <c r="Q3" s="101" t="s">
        <v>10</v>
      </c>
      <c r="R3" s="101" t="s">
        <v>11</v>
      </c>
      <c r="S3" s="101" t="s">
        <v>12</v>
      </c>
      <c r="T3" s="101" t="s">
        <v>17</v>
      </c>
      <c r="U3" s="101" t="s">
        <v>290</v>
      </c>
      <c r="V3" s="101" t="s">
        <v>14</v>
      </c>
      <c r="W3" s="98" t="s">
        <v>358</v>
      </c>
      <c r="X3" s="99" t="s">
        <v>338</v>
      </c>
      <c r="Y3" s="99" t="s">
        <v>339</v>
      </c>
      <c r="Z3" s="99" t="s">
        <v>10</v>
      </c>
      <c r="AA3" s="99" t="s">
        <v>11</v>
      </c>
      <c r="AB3" s="99" t="s">
        <v>12</v>
      </c>
      <c r="AC3" s="99" t="s">
        <v>17</v>
      </c>
      <c r="AD3" s="99" t="s">
        <v>290</v>
      </c>
      <c r="AE3" s="99" t="s">
        <v>14</v>
      </c>
    </row>
    <row r="4" spans="1:31" ht="22.5" customHeight="1" x14ac:dyDescent="0.2">
      <c r="A4" s="142"/>
      <c r="B4" s="202"/>
      <c r="C4" s="155"/>
      <c r="D4" s="155">
        <v>111</v>
      </c>
      <c r="E4" s="155">
        <v>111</v>
      </c>
      <c r="F4" s="155">
        <v>4441</v>
      </c>
      <c r="G4" s="155">
        <v>3212</v>
      </c>
      <c r="H4" s="155">
        <v>4312</v>
      </c>
      <c r="I4" s="155">
        <v>5212</v>
      </c>
      <c r="J4" s="155">
        <v>582</v>
      </c>
      <c r="K4" s="155">
        <v>6212</v>
      </c>
      <c r="L4" s="155">
        <v>7312</v>
      </c>
      <c r="M4" s="155">
        <v>8312</v>
      </c>
      <c r="N4" s="155"/>
      <c r="O4" s="155">
        <v>111</v>
      </c>
      <c r="P4" s="155">
        <v>4441</v>
      </c>
      <c r="Q4" s="155">
        <v>3212</v>
      </c>
      <c r="R4" s="155">
        <v>4312</v>
      </c>
      <c r="S4" s="155">
        <v>5212</v>
      </c>
      <c r="T4" s="155">
        <v>6212</v>
      </c>
      <c r="U4" s="155">
        <v>7312</v>
      </c>
      <c r="V4" s="155">
        <v>8312</v>
      </c>
      <c r="W4" s="155"/>
      <c r="X4" s="155">
        <v>111</v>
      </c>
      <c r="Y4" s="155">
        <v>4441</v>
      </c>
      <c r="Z4" s="155">
        <v>3212</v>
      </c>
      <c r="AA4" s="155">
        <v>4312</v>
      </c>
      <c r="AB4" s="155">
        <v>5212</v>
      </c>
      <c r="AC4" s="155">
        <v>6212</v>
      </c>
      <c r="AD4" s="155">
        <v>7312</v>
      </c>
      <c r="AE4" s="155">
        <v>8312</v>
      </c>
    </row>
    <row r="5" spans="1:31" s="5" customFormat="1" ht="25.5" x14ac:dyDescent="0.2">
      <c r="A5" s="142"/>
      <c r="B5" s="145" t="s">
        <v>311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</row>
    <row r="6" spans="1:31" x14ac:dyDescent="0.2">
      <c r="A6" s="142"/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</row>
    <row r="7" spans="1:31" ht="26.25" x14ac:dyDescent="0.25">
      <c r="A7" s="147" t="s">
        <v>36</v>
      </c>
      <c r="B7" s="148" t="s">
        <v>312</v>
      </c>
      <c r="C7" s="149">
        <f>SUM(C9)</f>
        <v>6120766.1699999999</v>
      </c>
      <c r="D7" s="149">
        <f t="shared" ref="D7" si="0">SUM(D9)</f>
        <v>1287000</v>
      </c>
      <c r="E7" s="149">
        <f t="shared" ref="E7:M7" si="1">SUM(E9)</f>
        <v>0</v>
      </c>
      <c r="F7" s="149">
        <f t="shared" si="1"/>
        <v>0</v>
      </c>
      <c r="G7" s="149">
        <f t="shared" si="1"/>
        <v>358000</v>
      </c>
      <c r="H7" s="149">
        <f t="shared" si="1"/>
        <v>206000</v>
      </c>
      <c r="I7" s="149">
        <f t="shared" ref="I7" si="2">SUM(I9)</f>
        <v>3847600</v>
      </c>
      <c r="J7" s="149">
        <f t="shared" si="1"/>
        <v>3736.17</v>
      </c>
      <c r="K7" s="149">
        <f t="shared" si="1"/>
        <v>403430</v>
      </c>
      <c r="L7" s="149">
        <f t="shared" si="1"/>
        <v>15000</v>
      </c>
      <c r="M7" s="149">
        <f t="shared" si="1"/>
        <v>0</v>
      </c>
      <c r="N7" s="149">
        <f>SUM(N9)</f>
        <v>5682000</v>
      </c>
      <c r="O7" s="149">
        <f t="shared" ref="O7:V7" si="3">SUM(O9)</f>
        <v>1537000</v>
      </c>
      <c r="P7" s="149"/>
      <c r="Q7" s="149">
        <f t="shared" si="3"/>
        <v>148000</v>
      </c>
      <c r="R7" s="149">
        <f t="shared" si="3"/>
        <v>58000</v>
      </c>
      <c r="S7" s="149">
        <f t="shared" si="3"/>
        <v>3939000</v>
      </c>
      <c r="T7" s="149">
        <f t="shared" si="3"/>
        <v>0</v>
      </c>
      <c r="U7" s="149">
        <f t="shared" si="3"/>
        <v>0</v>
      </c>
      <c r="V7" s="149">
        <f t="shared" si="3"/>
        <v>0</v>
      </c>
      <c r="W7" s="149">
        <f>SUM(W9)</f>
        <v>5682000</v>
      </c>
      <c r="X7" s="149">
        <f t="shared" ref="X7:AE7" si="4">SUM(X9)</f>
        <v>1537000</v>
      </c>
      <c r="Y7" s="149"/>
      <c r="Z7" s="149">
        <f t="shared" si="4"/>
        <v>148000</v>
      </c>
      <c r="AA7" s="149">
        <f t="shared" si="4"/>
        <v>58000</v>
      </c>
      <c r="AB7" s="149">
        <f t="shared" si="4"/>
        <v>3939000</v>
      </c>
      <c r="AC7" s="149">
        <f t="shared" si="4"/>
        <v>0</v>
      </c>
      <c r="AD7" s="149">
        <f t="shared" si="4"/>
        <v>0</v>
      </c>
      <c r="AE7" s="149">
        <f t="shared" si="4"/>
        <v>0</v>
      </c>
    </row>
    <row r="8" spans="1:31" ht="15.75" x14ac:dyDescent="0.25">
      <c r="A8" s="142"/>
      <c r="B8" s="150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</row>
    <row r="9" spans="1:31" ht="26.25" x14ac:dyDescent="0.25">
      <c r="A9" s="152" t="s">
        <v>35</v>
      </c>
      <c r="B9" s="153" t="s">
        <v>313</v>
      </c>
      <c r="C9" s="154">
        <f t="shared" ref="C9:C49" si="5">SUM(D9:M9)</f>
        <v>6120766.1699999999</v>
      </c>
      <c r="D9" s="154">
        <f t="shared" ref="D9" si="6">SUM(D10:D50)</f>
        <v>1287000</v>
      </c>
      <c r="E9" s="154">
        <f t="shared" ref="E9:M9" si="7">SUM(E10:E50)</f>
        <v>0</v>
      </c>
      <c r="F9" s="154">
        <f t="shared" si="7"/>
        <v>0</v>
      </c>
      <c r="G9" s="154">
        <f t="shared" si="7"/>
        <v>358000</v>
      </c>
      <c r="H9" s="154">
        <f t="shared" si="7"/>
        <v>206000</v>
      </c>
      <c r="I9" s="154">
        <f t="shared" ref="I9" si="8">SUM(I10:I50)</f>
        <v>3847600</v>
      </c>
      <c r="J9" s="154">
        <f t="shared" si="7"/>
        <v>3736.17</v>
      </c>
      <c r="K9" s="154">
        <f t="shared" si="7"/>
        <v>403430</v>
      </c>
      <c r="L9" s="154">
        <f t="shared" si="7"/>
        <v>15000</v>
      </c>
      <c r="M9" s="154">
        <f t="shared" si="7"/>
        <v>0</v>
      </c>
      <c r="N9" s="154">
        <f t="shared" ref="N9:N45" si="9">SUM(O9:V9)</f>
        <v>5682000</v>
      </c>
      <c r="O9" s="154">
        <f>SUM(O10:O50)</f>
        <v>1537000</v>
      </c>
      <c r="P9" s="154"/>
      <c r="Q9" s="154">
        <f t="shared" ref="Q9:V9" si="10">SUM(Q10:Q50)</f>
        <v>148000</v>
      </c>
      <c r="R9" s="154">
        <f t="shared" si="10"/>
        <v>58000</v>
      </c>
      <c r="S9" s="154">
        <f t="shared" si="10"/>
        <v>3939000</v>
      </c>
      <c r="T9" s="154">
        <f t="shared" si="10"/>
        <v>0</v>
      </c>
      <c r="U9" s="154">
        <f t="shared" si="10"/>
        <v>0</v>
      </c>
      <c r="V9" s="154">
        <f t="shared" si="10"/>
        <v>0</v>
      </c>
      <c r="W9" s="154">
        <f t="shared" ref="W9:W45" si="11">SUM(X9:AE9)</f>
        <v>5682000</v>
      </c>
      <c r="X9" s="154">
        <f>SUM(X10:X50)</f>
        <v>1537000</v>
      </c>
      <c r="Y9" s="154"/>
      <c r="Z9" s="154">
        <f t="shared" ref="Z9:AE9" si="12">SUM(Z10:Z50)</f>
        <v>148000</v>
      </c>
      <c r="AA9" s="154">
        <f t="shared" si="12"/>
        <v>58000</v>
      </c>
      <c r="AB9" s="154">
        <f t="shared" si="12"/>
        <v>3939000</v>
      </c>
      <c r="AC9" s="154">
        <f t="shared" si="12"/>
        <v>0</v>
      </c>
      <c r="AD9" s="154">
        <f t="shared" si="12"/>
        <v>0</v>
      </c>
      <c r="AE9" s="154">
        <f t="shared" si="12"/>
        <v>0</v>
      </c>
    </row>
    <row r="10" spans="1:31" ht="15.75" x14ac:dyDescent="0.25">
      <c r="A10" s="155">
        <v>3111</v>
      </c>
      <c r="B10" s="143" t="s">
        <v>40</v>
      </c>
      <c r="C10" s="151">
        <f t="shared" si="5"/>
        <v>2583000</v>
      </c>
      <c r="D10" s="156">
        <v>721000</v>
      </c>
      <c r="E10" s="156"/>
      <c r="F10" s="156"/>
      <c r="G10" s="156"/>
      <c r="H10" s="156">
        <v>109500</v>
      </c>
      <c r="I10" s="205">
        <v>1752500</v>
      </c>
      <c r="J10" s="205"/>
      <c r="K10" s="156"/>
      <c r="L10" s="156"/>
      <c r="M10" s="156"/>
      <c r="N10" s="151">
        <f t="shared" si="9"/>
        <v>2732000</v>
      </c>
      <c r="O10" s="156">
        <v>821000</v>
      </c>
      <c r="P10" s="156"/>
      <c r="Q10" s="156"/>
      <c r="R10" s="156"/>
      <c r="S10" s="205">
        <v>1911000</v>
      </c>
      <c r="T10" s="156"/>
      <c r="U10" s="156"/>
      <c r="V10" s="156"/>
      <c r="W10" s="151">
        <f t="shared" si="11"/>
        <v>2732000</v>
      </c>
      <c r="X10" s="156">
        <v>821000</v>
      </c>
      <c r="Y10" s="156"/>
      <c r="Z10" s="156"/>
      <c r="AA10" s="156"/>
      <c r="AB10" s="205">
        <v>1911000</v>
      </c>
      <c r="AC10" s="156"/>
      <c r="AD10" s="156"/>
      <c r="AE10" s="156"/>
    </row>
    <row r="11" spans="1:31" ht="15.75" x14ac:dyDescent="0.25">
      <c r="A11" s="155">
        <v>3113</v>
      </c>
      <c r="B11" s="143" t="s">
        <v>54</v>
      </c>
      <c r="C11" s="151">
        <f t="shared" si="5"/>
        <v>17500</v>
      </c>
      <c r="D11" s="156"/>
      <c r="E11" s="156"/>
      <c r="F11" s="156"/>
      <c r="G11" s="156"/>
      <c r="H11" s="156">
        <v>17500</v>
      </c>
      <c r="I11" s="205">
        <v>0</v>
      </c>
      <c r="J11" s="205"/>
      <c r="K11" s="156"/>
      <c r="L11" s="156"/>
      <c r="M11" s="156"/>
      <c r="N11" s="151">
        <f t="shared" si="9"/>
        <v>0</v>
      </c>
      <c r="O11" s="156"/>
      <c r="P11" s="156"/>
      <c r="Q11" s="156"/>
      <c r="R11" s="156"/>
      <c r="S11" s="205">
        <v>0</v>
      </c>
      <c r="T11" s="156"/>
      <c r="U11" s="156"/>
      <c r="V11" s="156"/>
      <c r="W11" s="151">
        <f t="shared" si="11"/>
        <v>0</v>
      </c>
      <c r="X11" s="156"/>
      <c r="Y11" s="156"/>
      <c r="Z11" s="156"/>
      <c r="AA11" s="156"/>
      <c r="AB11" s="205">
        <v>0</v>
      </c>
      <c r="AC11" s="156"/>
      <c r="AD11" s="156"/>
      <c r="AE11" s="156"/>
    </row>
    <row r="12" spans="1:31" ht="15.75" x14ac:dyDescent="0.25">
      <c r="A12" s="155">
        <v>3114</v>
      </c>
      <c r="B12" s="143" t="s">
        <v>56</v>
      </c>
      <c r="C12" s="151">
        <f t="shared" si="5"/>
        <v>705000</v>
      </c>
      <c r="D12" s="156"/>
      <c r="E12" s="156"/>
      <c r="F12" s="156"/>
      <c r="G12" s="156"/>
      <c r="H12" s="156"/>
      <c r="I12" s="205">
        <v>705000</v>
      </c>
      <c r="J12" s="205"/>
      <c r="K12" s="156"/>
      <c r="L12" s="156"/>
      <c r="M12" s="156"/>
      <c r="N12" s="151">
        <f t="shared" si="9"/>
        <v>785000</v>
      </c>
      <c r="O12" s="156"/>
      <c r="P12" s="156"/>
      <c r="Q12" s="156"/>
      <c r="R12" s="156"/>
      <c r="S12" s="205">
        <v>785000</v>
      </c>
      <c r="T12" s="156"/>
      <c r="U12" s="156"/>
      <c r="V12" s="156"/>
      <c r="W12" s="151">
        <f t="shared" si="11"/>
        <v>785000</v>
      </c>
      <c r="X12" s="156"/>
      <c r="Y12" s="156"/>
      <c r="Z12" s="156"/>
      <c r="AA12" s="156"/>
      <c r="AB12" s="205">
        <v>785000</v>
      </c>
      <c r="AC12" s="156"/>
      <c r="AD12" s="156"/>
      <c r="AE12" s="156"/>
    </row>
    <row r="13" spans="1:31" ht="15.75" x14ac:dyDescent="0.25">
      <c r="A13" s="155">
        <v>3121</v>
      </c>
      <c r="B13" s="143" t="s">
        <v>20</v>
      </c>
      <c r="C13" s="151">
        <f t="shared" si="5"/>
        <v>183000</v>
      </c>
      <c r="D13" s="156">
        <v>50000</v>
      </c>
      <c r="E13" s="156"/>
      <c r="F13" s="156"/>
      <c r="G13" s="156">
        <v>30000</v>
      </c>
      <c r="H13" s="156">
        <v>0</v>
      </c>
      <c r="I13" s="156">
        <v>103000</v>
      </c>
      <c r="J13" s="156"/>
      <c r="K13" s="156"/>
      <c r="L13" s="156"/>
      <c r="M13" s="156"/>
      <c r="N13" s="151">
        <f t="shared" si="9"/>
        <v>153000</v>
      </c>
      <c r="O13" s="156">
        <v>80000</v>
      </c>
      <c r="P13" s="156"/>
      <c r="Q13" s="156"/>
      <c r="R13" s="156">
        <v>0</v>
      </c>
      <c r="S13" s="156">
        <v>73000</v>
      </c>
      <c r="T13" s="156"/>
      <c r="U13" s="156"/>
      <c r="V13" s="156"/>
      <c r="W13" s="151">
        <f t="shared" si="11"/>
        <v>162000</v>
      </c>
      <c r="X13" s="156">
        <v>80000</v>
      </c>
      <c r="Y13" s="156"/>
      <c r="Z13" s="156"/>
      <c r="AA13" s="156">
        <v>0</v>
      </c>
      <c r="AB13" s="156">
        <v>82000</v>
      </c>
      <c r="AC13" s="156"/>
      <c r="AD13" s="156"/>
      <c r="AE13" s="156"/>
    </row>
    <row r="14" spans="1:31" ht="15.75" x14ac:dyDescent="0.25">
      <c r="A14" s="155">
        <v>3132</v>
      </c>
      <c r="B14" s="143" t="s">
        <v>314</v>
      </c>
      <c r="C14" s="151">
        <f t="shared" si="5"/>
        <v>519500</v>
      </c>
      <c r="D14" s="156"/>
      <c r="E14" s="156"/>
      <c r="F14" s="156"/>
      <c r="G14" s="156"/>
      <c r="H14" s="156"/>
      <c r="I14" s="156">
        <v>519500</v>
      </c>
      <c r="J14" s="156"/>
      <c r="K14" s="156"/>
      <c r="L14" s="156"/>
      <c r="M14" s="156"/>
      <c r="N14" s="151">
        <f t="shared" si="9"/>
        <v>531000</v>
      </c>
      <c r="O14" s="156"/>
      <c r="P14" s="156"/>
      <c r="Q14" s="156"/>
      <c r="R14" s="156"/>
      <c r="S14" s="156">
        <v>531000</v>
      </c>
      <c r="T14" s="156"/>
      <c r="U14" s="156"/>
      <c r="V14" s="156"/>
      <c r="W14" s="151">
        <f t="shared" si="11"/>
        <v>531000</v>
      </c>
      <c r="X14" s="156"/>
      <c r="Y14" s="156"/>
      <c r="Z14" s="156"/>
      <c r="AA14" s="156"/>
      <c r="AB14" s="156">
        <v>531000</v>
      </c>
      <c r="AC14" s="156"/>
      <c r="AD14" s="156"/>
      <c r="AE14" s="156"/>
    </row>
    <row r="15" spans="1:31" ht="26.25" x14ac:dyDescent="0.25">
      <c r="A15" s="155">
        <v>3133</v>
      </c>
      <c r="B15" s="143" t="s">
        <v>365</v>
      </c>
      <c r="C15" s="151">
        <f t="shared" si="5"/>
        <v>1000</v>
      </c>
      <c r="D15" s="156"/>
      <c r="E15" s="156"/>
      <c r="F15" s="156"/>
      <c r="G15" s="156"/>
      <c r="H15" s="156"/>
      <c r="I15" s="219">
        <v>1000</v>
      </c>
      <c r="J15" s="219"/>
      <c r="K15" s="156"/>
      <c r="L15" s="156"/>
      <c r="M15" s="156"/>
      <c r="N15" s="151"/>
      <c r="O15" s="156"/>
      <c r="P15" s="156"/>
      <c r="Q15" s="156"/>
      <c r="R15" s="156"/>
      <c r="S15" s="219"/>
      <c r="T15" s="156"/>
      <c r="U15" s="156"/>
      <c r="V15" s="156"/>
      <c r="W15" s="151"/>
      <c r="X15" s="156"/>
      <c r="Y15" s="156"/>
      <c r="Z15" s="156"/>
      <c r="AA15" s="156"/>
      <c r="AB15" s="219"/>
      <c r="AC15" s="156"/>
      <c r="AD15" s="156"/>
      <c r="AE15" s="156"/>
    </row>
    <row r="16" spans="1:31" ht="15.75" x14ac:dyDescent="0.25">
      <c r="A16" s="155">
        <v>3211</v>
      </c>
      <c r="B16" s="143" t="s">
        <v>63</v>
      </c>
      <c r="C16" s="151">
        <f t="shared" si="5"/>
        <v>11000</v>
      </c>
      <c r="D16" s="156"/>
      <c r="E16" s="156"/>
      <c r="F16" s="156"/>
      <c r="G16" s="156"/>
      <c r="H16" s="156">
        <v>0</v>
      </c>
      <c r="I16" s="205">
        <v>11000</v>
      </c>
      <c r="J16" s="205"/>
      <c r="K16" s="156"/>
      <c r="L16" s="156"/>
      <c r="M16" s="156"/>
      <c r="N16" s="151">
        <f t="shared" si="9"/>
        <v>11000</v>
      </c>
      <c r="O16" s="156"/>
      <c r="P16" s="156"/>
      <c r="Q16" s="156"/>
      <c r="R16" s="156">
        <v>0</v>
      </c>
      <c r="S16" s="205">
        <v>11000</v>
      </c>
      <c r="T16" s="156"/>
      <c r="U16" s="156"/>
      <c r="V16" s="156"/>
      <c r="W16" s="151">
        <f t="shared" si="11"/>
        <v>11000</v>
      </c>
      <c r="X16" s="156"/>
      <c r="Y16" s="156"/>
      <c r="Z16" s="156"/>
      <c r="AA16" s="156">
        <v>0</v>
      </c>
      <c r="AB16" s="205">
        <v>11000</v>
      </c>
      <c r="AC16" s="156"/>
      <c r="AD16" s="156"/>
      <c r="AE16" s="156"/>
    </row>
    <row r="17" spans="1:31" ht="26.25" x14ac:dyDescent="0.25">
      <c r="A17" s="155">
        <v>3212</v>
      </c>
      <c r="B17" s="143" t="s">
        <v>315</v>
      </c>
      <c r="C17" s="151">
        <f t="shared" si="5"/>
        <v>144000</v>
      </c>
      <c r="D17" s="156"/>
      <c r="E17" s="156"/>
      <c r="F17" s="156"/>
      <c r="G17" s="156">
        <v>6000</v>
      </c>
      <c r="H17" s="156">
        <v>0</v>
      </c>
      <c r="I17" s="205">
        <v>138000</v>
      </c>
      <c r="J17" s="205"/>
      <c r="K17" s="156"/>
      <c r="L17" s="156"/>
      <c r="M17" s="156"/>
      <c r="N17" s="151">
        <f t="shared" si="9"/>
        <v>123000</v>
      </c>
      <c r="O17" s="156"/>
      <c r="P17" s="156"/>
      <c r="Q17" s="156"/>
      <c r="R17" s="156">
        <v>0</v>
      </c>
      <c r="S17" s="205">
        <v>123000</v>
      </c>
      <c r="T17" s="156"/>
      <c r="U17" s="156"/>
      <c r="V17" s="156"/>
      <c r="W17" s="151">
        <f t="shared" si="11"/>
        <v>123000</v>
      </c>
      <c r="X17" s="156"/>
      <c r="Y17" s="156"/>
      <c r="Z17" s="156"/>
      <c r="AA17" s="156">
        <v>0</v>
      </c>
      <c r="AB17" s="205">
        <v>123000</v>
      </c>
      <c r="AC17" s="156"/>
      <c r="AD17" s="156"/>
      <c r="AE17" s="156"/>
    </row>
    <row r="18" spans="1:31" ht="15.75" x14ac:dyDescent="0.25">
      <c r="A18" s="155">
        <v>3213</v>
      </c>
      <c r="B18" s="143" t="s">
        <v>67</v>
      </c>
      <c r="C18" s="151">
        <f t="shared" si="5"/>
        <v>30000</v>
      </c>
      <c r="D18" s="156"/>
      <c r="E18" s="156"/>
      <c r="F18" s="156"/>
      <c r="G18" s="156"/>
      <c r="H18" s="156">
        <v>0</v>
      </c>
      <c r="I18" s="205">
        <v>30000</v>
      </c>
      <c r="J18" s="205"/>
      <c r="K18" s="156"/>
      <c r="L18" s="156"/>
      <c r="M18" s="156"/>
      <c r="N18" s="151">
        <f t="shared" si="9"/>
        <v>12000</v>
      </c>
      <c r="O18" s="156"/>
      <c r="P18" s="156"/>
      <c r="Q18" s="156"/>
      <c r="R18" s="156">
        <v>0</v>
      </c>
      <c r="S18" s="205">
        <v>12000</v>
      </c>
      <c r="T18" s="156"/>
      <c r="U18" s="156"/>
      <c r="V18" s="156"/>
      <c r="W18" s="151">
        <f t="shared" si="11"/>
        <v>12000</v>
      </c>
      <c r="X18" s="156"/>
      <c r="Y18" s="156"/>
      <c r="Z18" s="156"/>
      <c r="AA18" s="156">
        <v>0</v>
      </c>
      <c r="AB18" s="205">
        <v>12000</v>
      </c>
      <c r="AC18" s="156"/>
      <c r="AD18" s="156"/>
      <c r="AE18" s="156"/>
    </row>
    <row r="19" spans="1:31" ht="30.75" customHeight="1" x14ac:dyDescent="0.25">
      <c r="A19" s="155">
        <v>3221</v>
      </c>
      <c r="B19" s="143" t="s">
        <v>43</v>
      </c>
      <c r="C19" s="151">
        <f t="shared" si="5"/>
        <v>131000</v>
      </c>
      <c r="D19" s="156">
        <v>40000</v>
      </c>
      <c r="E19" s="156"/>
      <c r="F19" s="156"/>
      <c r="G19" s="156"/>
      <c r="H19" s="156">
        <v>0</v>
      </c>
      <c r="I19" s="205">
        <v>91000</v>
      </c>
      <c r="J19" s="205"/>
      <c r="K19" s="156"/>
      <c r="L19" s="156"/>
      <c r="M19" s="156"/>
      <c r="N19" s="151">
        <f t="shared" si="9"/>
        <v>131000</v>
      </c>
      <c r="O19" s="156">
        <v>50000</v>
      </c>
      <c r="P19" s="156"/>
      <c r="Q19" s="156"/>
      <c r="R19" s="156">
        <v>0</v>
      </c>
      <c r="S19" s="205">
        <v>81000</v>
      </c>
      <c r="T19" s="156"/>
      <c r="U19" s="156"/>
      <c r="V19" s="156"/>
      <c r="W19" s="151">
        <f t="shared" si="11"/>
        <v>131000</v>
      </c>
      <c r="X19" s="156">
        <v>50000</v>
      </c>
      <c r="Y19" s="156"/>
      <c r="Z19" s="156"/>
      <c r="AA19" s="156">
        <v>0</v>
      </c>
      <c r="AB19" s="205">
        <v>81000</v>
      </c>
      <c r="AC19" s="156"/>
      <c r="AD19" s="156"/>
      <c r="AE19" s="156"/>
    </row>
    <row r="20" spans="1:31" ht="15.75" x14ac:dyDescent="0.25">
      <c r="A20" s="155">
        <v>3222</v>
      </c>
      <c r="B20" s="143" t="s">
        <v>44</v>
      </c>
      <c r="C20" s="151">
        <f t="shared" si="5"/>
        <v>388900</v>
      </c>
      <c r="D20" s="156">
        <v>150000</v>
      </c>
      <c r="E20" s="156"/>
      <c r="F20" s="156"/>
      <c r="G20" s="156">
        <v>89000</v>
      </c>
      <c r="H20" s="156">
        <v>0</v>
      </c>
      <c r="I20" s="205">
        <v>149000</v>
      </c>
      <c r="J20" s="205"/>
      <c r="K20" s="156">
        <v>900</v>
      </c>
      <c r="L20" s="156"/>
      <c r="M20" s="156"/>
      <c r="N20" s="151">
        <f t="shared" si="9"/>
        <v>399000</v>
      </c>
      <c r="O20" s="156">
        <v>250000</v>
      </c>
      <c r="P20" s="156"/>
      <c r="Q20" s="206"/>
      <c r="R20" s="156">
        <v>0</v>
      </c>
      <c r="S20" s="205">
        <v>149000</v>
      </c>
      <c r="T20" s="156"/>
      <c r="U20" s="156"/>
      <c r="V20" s="156"/>
      <c r="W20" s="151">
        <f t="shared" si="11"/>
        <v>399000</v>
      </c>
      <c r="X20" s="156">
        <v>250000</v>
      </c>
      <c r="Y20" s="156"/>
      <c r="Z20" s="206"/>
      <c r="AA20" s="156">
        <v>0</v>
      </c>
      <c r="AB20" s="205">
        <v>149000</v>
      </c>
      <c r="AC20" s="156"/>
      <c r="AD20" s="156"/>
      <c r="AE20" s="156"/>
    </row>
    <row r="21" spans="1:31" ht="15.75" x14ac:dyDescent="0.25">
      <c r="A21" s="155">
        <v>3223</v>
      </c>
      <c r="B21" s="143" t="s">
        <v>74</v>
      </c>
      <c r="C21" s="151">
        <f t="shared" si="5"/>
        <v>402000</v>
      </c>
      <c r="D21" s="156">
        <v>241500</v>
      </c>
      <c r="E21" s="156"/>
      <c r="F21" s="156"/>
      <c r="G21" s="156">
        <v>128500</v>
      </c>
      <c r="H21" s="156">
        <v>0</v>
      </c>
      <c r="I21" s="205">
        <v>32000</v>
      </c>
      <c r="J21" s="205"/>
      <c r="K21" s="156"/>
      <c r="L21" s="156"/>
      <c r="M21" s="156"/>
      <c r="N21" s="151">
        <f t="shared" si="9"/>
        <v>325500</v>
      </c>
      <c r="O21" s="156">
        <v>241500</v>
      </c>
      <c r="P21" s="156"/>
      <c r="Q21" s="156">
        <v>76500</v>
      </c>
      <c r="R21" s="156">
        <v>0</v>
      </c>
      <c r="S21" s="205">
        <v>7500</v>
      </c>
      <c r="T21" s="156"/>
      <c r="U21" s="156"/>
      <c r="V21" s="156"/>
      <c r="W21" s="151">
        <f t="shared" si="11"/>
        <v>328000</v>
      </c>
      <c r="X21" s="156">
        <v>241500</v>
      </c>
      <c r="Y21" s="156"/>
      <c r="Z21" s="156">
        <v>76500</v>
      </c>
      <c r="AA21" s="156">
        <v>0</v>
      </c>
      <c r="AB21" s="205">
        <v>10000</v>
      </c>
      <c r="AC21" s="156"/>
      <c r="AD21" s="156"/>
      <c r="AE21" s="156"/>
    </row>
    <row r="22" spans="1:31" ht="15.75" x14ac:dyDescent="0.25">
      <c r="A22" s="155">
        <v>3224</v>
      </c>
      <c r="B22" s="143" t="s">
        <v>316</v>
      </c>
      <c r="C22" s="151">
        <f t="shared" si="5"/>
        <v>22000</v>
      </c>
      <c r="D22" s="156"/>
      <c r="E22" s="156"/>
      <c r="F22" s="156"/>
      <c r="G22" s="206"/>
      <c r="H22" s="156">
        <v>0</v>
      </c>
      <c r="I22" s="205">
        <v>22000</v>
      </c>
      <c r="J22" s="205"/>
      <c r="K22" s="156"/>
      <c r="L22" s="156"/>
      <c r="M22" s="156"/>
      <c r="N22" s="151">
        <f t="shared" si="9"/>
        <v>30000</v>
      </c>
      <c r="O22" s="156"/>
      <c r="P22" s="156"/>
      <c r="Q22" s="206"/>
      <c r="R22" s="156">
        <v>0</v>
      </c>
      <c r="S22" s="205">
        <v>30000</v>
      </c>
      <c r="T22" s="156"/>
      <c r="U22" s="156"/>
      <c r="V22" s="156"/>
      <c r="W22" s="151">
        <f t="shared" si="11"/>
        <v>30000</v>
      </c>
      <c r="X22" s="156"/>
      <c r="Y22" s="156"/>
      <c r="Z22" s="206"/>
      <c r="AA22" s="156">
        <v>0</v>
      </c>
      <c r="AB22" s="205">
        <v>30000</v>
      </c>
      <c r="AC22" s="156"/>
      <c r="AD22" s="156"/>
      <c r="AE22" s="156"/>
    </row>
    <row r="23" spans="1:31" ht="15.75" x14ac:dyDescent="0.25">
      <c r="A23" s="155">
        <v>3225</v>
      </c>
      <c r="B23" s="143" t="s">
        <v>317</v>
      </c>
      <c r="C23" s="151">
        <f t="shared" si="5"/>
        <v>18736.169999999998</v>
      </c>
      <c r="D23" s="156"/>
      <c r="E23" s="156"/>
      <c r="F23" s="156"/>
      <c r="G23" s="156">
        <v>5000</v>
      </c>
      <c r="H23" s="156">
        <v>0</v>
      </c>
      <c r="I23" s="205">
        <v>10000</v>
      </c>
      <c r="J23" s="205">
        <v>3736.17</v>
      </c>
      <c r="K23" s="156"/>
      <c r="L23" s="156"/>
      <c r="M23" s="156"/>
      <c r="N23" s="151">
        <f t="shared" si="9"/>
        <v>10000</v>
      </c>
      <c r="O23" s="156"/>
      <c r="P23" s="156"/>
      <c r="Q23" s="156"/>
      <c r="R23" s="156">
        <v>0</v>
      </c>
      <c r="S23" s="205">
        <v>10000</v>
      </c>
      <c r="T23" s="156"/>
      <c r="U23" s="156"/>
      <c r="V23" s="156"/>
      <c r="W23" s="151">
        <f t="shared" si="11"/>
        <v>10000</v>
      </c>
      <c r="X23" s="156"/>
      <c r="Y23" s="156"/>
      <c r="Z23" s="156"/>
      <c r="AA23" s="156">
        <v>0</v>
      </c>
      <c r="AB23" s="205">
        <v>10000</v>
      </c>
      <c r="AC23" s="156"/>
      <c r="AD23" s="156"/>
      <c r="AE23" s="156"/>
    </row>
    <row r="24" spans="1:31" ht="15.75" x14ac:dyDescent="0.25">
      <c r="A24" s="155">
        <v>3227</v>
      </c>
      <c r="B24" s="143" t="s">
        <v>318</v>
      </c>
      <c r="C24" s="151">
        <f t="shared" si="5"/>
        <v>18000</v>
      </c>
      <c r="D24" s="156"/>
      <c r="E24" s="156"/>
      <c r="F24" s="156"/>
      <c r="G24" s="156">
        <v>3000</v>
      </c>
      <c r="H24" s="156">
        <v>0</v>
      </c>
      <c r="I24" s="205">
        <v>15000</v>
      </c>
      <c r="J24" s="205"/>
      <c r="K24" s="156"/>
      <c r="L24" s="156"/>
      <c r="M24" s="156"/>
      <c r="N24" s="151">
        <f t="shared" si="9"/>
        <v>25000</v>
      </c>
      <c r="O24" s="156"/>
      <c r="P24" s="156"/>
      <c r="Q24" s="156">
        <v>10000</v>
      </c>
      <c r="R24" s="156">
        <v>0</v>
      </c>
      <c r="S24" s="205">
        <v>15000</v>
      </c>
      <c r="T24" s="156"/>
      <c r="U24" s="156"/>
      <c r="V24" s="156"/>
      <c r="W24" s="151">
        <f t="shared" si="11"/>
        <v>25000</v>
      </c>
      <c r="X24" s="156"/>
      <c r="Y24" s="156"/>
      <c r="Z24" s="156">
        <v>10000</v>
      </c>
      <c r="AA24" s="156">
        <v>0</v>
      </c>
      <c r="AB24" s="205">
        <v>15000</v>
      </c>
      <c r="AC24" s="156"/>
      <c r="AD24" s="156"/>
      <c r="AE24" s="156"/>
    </row>
    <row r="25" spans="1:31" ht="15.75" x14ac:dyDescent="0.25">
      <c r="A25" s="155">
        <v>3231</v>
      </c>
      <c r="B25" s="143" t="s">
        <v>83</v>
      </c>
      <c r="C25" s="151">
        <f t="shared" si="5"/>
        <v>22000</v>
      </c>
      <c r="D25" s="156"/>
      <c r="E25" s="156"/>
      <c r="F25" s="156"/>
      <c r="G25" s="156"/>
      <c r="H25" s="156">
        <v>0</v>
      </c>
      <c r="I25" s="205">
        <v>22000</v>
      </c>
      <c r="J25" s="205"/>
      <c r="K25" s="156"/>
      <c r="L25" s="156"/>
      <c r="M25" s="156"/>
      <c r="N25" s="151">
        <f t="shared" si="9"/>
        <v>25000</v>
      </c>
      <c r="O25" s="156"/>
      <c r="P25" s="156"/>
      <c r="Q25" s="156"/>
      <c r="R25" s="156">
        <v>0</v>
      </c>
      <c r="S25" s="205">
        <v>25000</v>
      </c>
      <c r="T25" s="156"/>
      <c r="U25" s="156"/>
      <c r="V25" s="156"/>
      <c r="W25" s="151">
        <f t="shared" si="11"/>
        <v>25000</v>
      </c>
      <c r="X25" s="156"/>
      <c r="Y25" s="156"/>
      <c r="Z25" s="156"/>
      <c r="AA25" s="156">
        <v>0</v>
      </c>
      <c r="AB25" s="205">
        <v>25000</v>
      </c>
      <c r="AC25" s="156"/>
      <c r="AD25" s="156"/>
      <c r="AE25" s="156"/>
    </row>
    <row r="26" spans="1:31" ht="30" customHeight="1" x14ac:dyDescent="0.25">
      <c r="A26" s="155">
        <v>3232</v>
      </c>
      <c r="B26" s="143" t="s">
        <v>47</v>
      </c>
      <c r="C26" s="151">
        <f t="shared" si="5"/>
        <v>57000</v>
      </c>
      <c r="D26" s="156">
        <v>15000</v>
      </c>
      <c r="E26" s="156"/>
      <c r="F26" s="156"/>
      <c r="G26" s="156">
        <v>27000</v>
      </c>
      <c r="H26" s="156">
        <v>0</v>
      </c>
      <c r="I26" s="205">
        <v>0</v>
      </c>
      <c r="J26" s="205"/>
      <c r="K26" s="156"/>
      <c r="L26" s="156">
        <v>15000</v>
      </c>
      <c r="M26" s="156"/>
      <c r="N26" s="151">
        <f t="shared" si="9"/>
        <v>45000</v>
      </c>
      <c r="O26" s="156">
        <v>25000</v>
      </c>
      <c r="P26" s="156"/>
      <c r="Q26" s="156">
        <v>20000</v>
      </c>
      <c r="R26" s="156">
        <v>0</v>
      </c>
      <c r="S26" s="205">
        <v>0</v>
      </c>
      <c r="T26" s="156"/>
      <c r="U26" s="156"/>
      <c r="V26" s="156"/>
      <c r="W26" s="151">
        <f t="shared" si="11"/>
        <v>45000</v>
      </c>
      <c r="X26" s="156">
        <v>25000</v>
      </c>
      <c r="Y26" s="156"/>
      <c r="Z26" s="156">
        <v>20000</v>
      </c>
      <c r="AA26" s="156">
        <v>0</v>
      </c>
      <c r="AB26" s="205">
        <v>0</v>
      </c>
      <c r="AC26" s="156"/>
      <c r="AD26" s="156"/>
      <c r="AE26" s="156"/>
    </row>
    <row r="27" spans="1:31" ht="15.75" x14ac:dyDescent="0.25">
      <c r="A27" s="155">
        <v>3233</v>
      </c>
      <c r="B27" s="143" t="s">
        <v>86</v>
      </c>
      <c r="C27" s="151">
        <f t="shared" si="5"/>
        <v>14000</v>
      </c>
      <c r="D27" s="156"/>
      <c r="E27" s="156"/>
      <c r="F27" s="156"/>
      <c r="G27" s="156"/>
      <c r="H27" s="156">
        <v>0</v>
      </c>
      <c r="I27" s="205">
        <v>14000</v>
      </c>
      <c r="J27" s="205"/>
      <c r="K27" s="156"/>
      <c r="L27" s="156"/>
      <c r="M27" s="156"/>
      <c r="N27" s="151">
        <f t="shared" si="9"/>
        <v>14000</v>
      </c>
      <c r="O27" s="156"/>
      <c r="P27" s="156"/>
      <c r="Q27" s="156"/>
      <c r="R27" s="156">
        <v>0</v>
      </c>
      <c r="S27" s="205">
        <v>14000</v>
      </c>
      <c r="T27" s="156"/>
      <c r="U27" s="156"/>
      <c r="V27" s="156"/>
      <c r="W27" s="151">
        <f t="shared" si="11"/>
        <v>14000</v>
      </c>
      <c r="X27" s="156"/>
      <c r="Y27" s="156"/>
      <c r="Z27" s="156"/>
      <c r="AA27" s="156">
        <v>0</v>
      </c>
      <c r="AB27" s="205">
        <v>14000</v>
      </c>
      <c r="AC27" s="156"/>
      <c r="AD27" s="156"/>
      <c r="AE27" s="156"/>
    </row>
    <row r="28" spans="1:31" ht="15.75" x14ac:dyDescent="0.25">
      <c r="A28" s="155">
        <v>3234</v>
      </c>
      <c r="B28" s="143" t="s">
        <v>88</v>
      </c>
      <c r="C28" s="151">
        <f t="shared" si="5"/>
        <v>37000</v>
      </c>
      <c r="D28" s="156">
        <v>25000</v>
      </c>
      <c r="E28" s="156"/>
      <c r="F28" s="156"/>
      <c r="G28" s="156"/>
      <c r="H28" s="156">
        <v>0</v>
      </c>
      <c r="I28" s="205">
        <v>12000</v>
      </c>
      <c r="J28" s="205"/>
      <c r="K28" s="156"/>
      <c r="L28" s="156"/>
      <c r="M28" s="156"/>
      <c r="N28" s="151">
        <f t="shared" si="9"/>
        <v>51000</v>
      </c>
      <c r="O28" s="156">
        <v>25000</v>
      </c>
      <c r="P28" s="156"/>
      <c r="Q28" s="156"/>
      <c r="R28" s="156">
        <v>0</v>
      </c>
      <c r="S28" s="205">
        <v>26000</v>
      </c>
      <c r="T28" s="156"/>
      <c r="U28" s="156"/>
      <c r="V28" s="156"/>
      <c r="W28" s="151">
        <f t="shared" si="11"/>
        <v>51000</v>
      </c>
      <c r="X28" s="156">
        <v>25000</v>
      </c>
      <c r="Y28" s="156"/>
      <c r="Z28" s="156"/>
      <c r="AA28" s="156">
        <v>0</v>
      </c>
      <c r="AB28" s="205">
        <v>26000</v>
      </c>
      <c r="AC28" s="156"/>
      <c r="AD28" s="156"/>
      <c r="AE28" s="156"/>
    </row>
    <row r="29" spans="1:31" ht="15.75" x14ac:dyDescent="0.25">
      <c r="A29" s="155">
        <v>3236</v>
      </c>
      <c r="B29" s="143" t="s">
        <v>92</v>
      </c>
      <c r="C29" s="151">
        <f t="shared" si="5"/>
        <v>87000</v>
      </c>
      <c r="D29" s="156">
        <v>22000</v>
      </c>
      <c r="E29" s="156"/>
      <c r="F29" s="156"/>
      <c r="G29" s="156"/>
      <c r="H29" s="156">
        <v>0</v>
      </c>
      <c r="I29" s="205">
        <v>65000</v>
      </c>
      <c r="J29" s="205"/>
      <c r="K29" s="156"/>
      <c r="L29" s="156"/>
      <c r="M29" s="156"/>
      <c r="N29" s="151">
        <f t="shared" si="9"/>
        <v>101500</v>
      </c>
      <c r="O29" s="156">
        <v>22000</v>
      </c>
      <c r="P29" s="156"/>
      <c r="Q29" s="156"/>
      <c r="R29" s="156">
        <v>0</v>
      </c>
      <c r="S29" s="205">
        <v>79500</v>
      </c>
      <c r="T29" s="156"/>
      <c r="U29" s="156"/>
      <c r="V29" s="156"/>
      <c r="W29" s="151">
        <f t="shared" si="11"/>
        <v>90000</v>
      </c>
      <c r="X29" s="156">
        <v>22000</v>
      </c>
      <c r="Y29" s="156"/>
      <c r="Z29" s="156"/>
      <c r="AA29" s="156">
        <v>0</v>
      </c>
      <c r="AB29" s="205">
        <v>68000</v>
      </c>
      <c r="AC29" s="156"/>
      <c r="AD29" s="156"/>
      <c r="AE29" s="156"/>
    </row>
    <row r="30" spans="1:31" ht="15.75" x14ac:dyDescent="0.25">
      <c r="A30" s="155">
        <v>3237</v>
      </c>
      <c r="B30" s="143" t="s">
        <v>94</v>
      </c>
      <c r="C30" s="151">
        <f t="shared" si="5"/>
        <v>34000</v>
      </c>
      <c r="D30" s="156"/>
      <c r="E30" s="156"/>
      <c r="F30" s="156"/>
      <c r="G30" s="156">
        <v>22000</v>
      </c>
      <c r="H30" s="156">
        <v>0</v>
      </c>
      <c r="I30" s="205">
        <v>12000</v>
      </c>
      <c r="J30" s="205"/>
      <c r="K30" s="156"/>
      <c r="L30" s="156"/>
      <c r="M30" s="156"/>
      <c r="N30" s="151">
        <f t="shared" si="9"/>
        <v>22000</v>
      </c>
      <c r="O30" s="156"/>
      <c r="P30" s="156"/>
      <c r="Q30" s="156">
        <v>22000</v>
      </c>
      <c r="R30" s="156">
        <v>0</v>
      </c>
      <c r="S30" s="205">
        <v>0</v>
      </c>
      <c r="T30" s="156"/>
      <c r="U30" s="156"/>
      <c r="V30" s="156"/>
      <c r="W30" s="151">
        <f t="shared" si="11"/>
        <v>22000</v>
      </c>
      <c r="X30" s="156"/>
      <c r="Y30" s="156"/>
      <c r="Z30" s="156">
        <v>22000</v>
      </c>
      <c r="AA30" s="156">
        <v>0</v>
      </c>
      <c r="AB30" s="205">
        <v>0</v>
      </c>
      <c r="AC30" s="156"/>
      <c r="AD30" s="156"/>
      <c r="AE30" s="156"/>
    </row>
    <row r="31" spans="1:31" ht="15.75" x14ac:dyDescent="0.25">
      <c r="A31" s="155">
        <v>3238</v>
      </c>
      <c r="B31" s="143" t="s">
        <v>96</v>
      </c>
      <c r="C31" s="151">
        <f t="shared" si="5"/>
        <v>29600</v>
      </c>
      <c r="D31" s="156">
        <v>5000</v>
      </c>
      <c r="E31" s="156"/>
      <c r="F31" s="156"/>
      <c r="G31" s="156"/>
      <c r="H31" s="156"/>
      <c r="I31" s="205">
        <v>24600</v>
      </c>
      <c r="J31" s="205"/>
      <c r="K31" s="156"/>
      <c r="L31" s="156"/>
      <c r="M31" s="156"/>
      <c r="N31" s="151">
        <f t="shared" si="9"/>
        <v>28000</v>
      </c>
      <c r="O31" s="156">
        <v>5000</v>
      </c>
      <c r="P31" s="156"/>
      <c r="Q31" s="156"/>
      <c r="R31" s="156"/>
      <c r="S31" s="205">
        <v>23000</v>
      </c>
      <c r="T31" s="156"/>
      <c r="U31" s="156"/>
      <c r="V31" s="156"/>
      <c r="W31" s="151">
        <f t="shared" si="11"/>
        <v>28000</v>
      </c>
      <c r="X31" s="156">
        <v>5000</v>
      </c>
      <c r="Y31" s="156"/>
      <c r="Z31" s="156"/>
      <c r="AA31" s="156"/>
      <c r="AB31" s="205">
        <v>23000</v>
      </c>
      <c r="AC31" s="156"/>
      <c r="AD31" s="156"/>
      <c r="AE31" s="156"/>
    </row>
    <row r="32" spans="1:31" ht="15.75" x14ac:dyDescent="0.25">
      <c r="A32" s="155">
        <v>3239</v>
      </c>
      <c r="B32" s="143" t="s">
        <v>98</v>
      </c>
      <c r="C32" s="151">
        <f t="shared" si="5"/>
        <v>20000</v>
      </c>
      <c r="D32" s="156"/>
      <c r="E32" s="156"/>
      <c r="F32" s="156"/>
      <c r="G32" s="156">
        <v>18000</v>
      </c>
      <c r="H32" s="156"/>
      <c r="I32" s="205">
        <v>2000</v>
      </c>
      <c r="J32" s="205"/>
      <c r="K32" s="156"/>
      <c r="L32" s="156"/>
      <c r="M32" s="156"/>
      <c r="N32" s="151">
        <f t="shared" si="9"/>
        <v>18000</v>
      </c>
      <c r="O32" s="156"/>
      <c r="P32" s="156"/>
      <c r="Q32" s="156">
        <v>18000</v>
      </c>
      <c r="R32" s="156"/>
      <c r="S32" s="205">
        <v>0</v>
      </c>
      <c r="T32" s="156"/>
      <c r="U32" s="156"/>
      <c r="V32" s="156"/>
      <c r="W32" s="151">
        <f t="shared" si="11"/>
        <v>18000</v>
      </c>
      <c r="X32" s="156"/>
      <c r="Y32" s="156"/>
      <c r="Z32" s="156">
        <v>18000</v>
      </c>
      <c r="AA32" s="156"/>
      <c r="AB32" s="205">
        <v>0</v>
      </c>
      <c r="AC32" s="156"/>
      <c r="AD32" s="156"/>
      <c r="AE32" s="156"/>
    </row>
    <row r="33" spans="1:31" ht="26.25" x14ac:dyDescent="0.25">
      <c r="A33" s="155">
        <v>3291</v>
      </c>
      <c r="B33" s="143" t="s">
        <v>104</v>
      </c>
      <c r="C33" s="151">
        <f t="shared" si="5"/>
        <v>21000</v>
      </c>
      <c r="D33" s="156">
        <v>16500</v>
      </c>
      <c r="E33" s="156"/>
      <c r="F33" s="156"/>
      <c r="G33" s="156"/>
      <c r="H33" s="156"/>
      <c r="I33" s="205">
        <v>4500</v>
      </c>
      <c r="J33" s="205"/>
      <c r="K33" s="156"/>
      <c r="L33" s="156"/>
      <c r="M33" s="156"/>
      <c r="N33" s="151">
        <f t="shared" si="9"/>
        <v>21000</v>
      </c>
      <c r="O33" s="156">
        <v>16500</v>
      </c>
      <c r="P33" s="156"/>
      <c r="Q33" s="156"/>
      <c r="R33" s="156"/>
      <c r="S33" s="205">
        <v>4500</v>
      </c>
      <c r="T33" s="156"/>
      <c r="U33" s="156"/>
      <c r="V33" s="156"/>
      <c r="W33" s="151">
        <f t="shared" si="11"/>
        <v>21000</v>
      </c>
      <c r="X33" s="156">
        <v>16500</v>
      </c>
      <c r="Y33" s="156"/>
      <c r="Z33" s="156"/>
      <c r="AA33" s="156"/>
      <c r="AB33" s="205">
        <v>4500</v>
      </c>
      <c r="AC33" s="156"/>
      <c r="AD33" s="156"/>
      <c r="AE33" s="156"/>
    </row>
    <row r="34" spans="1:31" ht="15.75" x14ac:dyDescent="0.25">
      <c r="A34" s="155">
        <v>3292</v>
      </c>
      <c r="B34" s="143" t="s">
        <v>106</v>
      </c>
      <c r="C34" s="151">
        <f t="shared" si="5"/>
        <v>21000</v>
      </c>
      <c r="D34" s="156"/>
      <c r="E34" s="156"/>
      <c r="F34" s="156"/>
      <c r="G34" s="156"/>
      <c r="H34" s="156">
        <v>0</v>
      </c>
      <c r="I34" s="205">
        <v>21000</v>
      </c>
      <c r="J34" s="205"/>
      <c r="K34" s="156"/>
      <c r="L34" s="156"/>
      <c r="M34" s="156"/>
      <c r="N34" s="151">
        <f t="shared" si="9"/>
        <v>21000</v>
      </c>
      <c r="O34" s="156"/>
      <c r="P34" s="156"/>
      <c r="Q34" s="156"/>
      <c r="R34" s="156">
        <v>0</v>
      </c>
      <c r="S34" s="205">
        <v>21000</v>
      </c>
      <c r="T34" s="156"/>
      <c r="U34" s="156"/>
      <c r="V34" s="156"/>
      <c r="W34" s="151">
        <f t="shared" si="11"/>
        <v>21000</v>
      </c>
      <c r="X34" s="156"/>
      <c r="Y34" s="156"/>
      <c r="Z34" s="156"/>
      <c r="AA34" s="156">
        <v>0</v>
      </c>
      <c r="AB34" s="205">
        <v>21000</v>
      </c>
      <c r="AC34" s="156"/>
      <c r="AD34" s="156"/>
      <c r="AE34" s="156"/>
    </row>
    <row r="35" spans="1:31" ht="15.75" x14ac:dyDescent="0.25">
      <c r="A35" s="155">
        <v>3293</v>
      </c>
      <c r="B35" s="143" t="s">
        <v>108</v>
      </c>
      <c r="C35" s="151">
        <f t="shared" si="5"/>
        <v>2000</v>
      </c>
      <c r="D35" s="156"/>
      <c r="E35" s="156"/>
      <c r="F35" s="156"/>
      <c r="G35" s="156"/>
      <c r="H35" s="156">
        <v>0</v>
      </c>
      <c r="I35" s="205">
        <v>2000</v>
      </c>
      <c r="J35" s="205"/>
      <c r="K35" s="156"/>
      <c r="L35" s="156"/>
      <c r="M35" s="156"/>
      <c r="N35" s="151">
        <f t="shared" si="9"/>
        <v>2000</v>
      </c>
      <c r="O35" s="156"/>
      <c r="P35" s="156"/>
      <c r="Q35" s="156"/>
      <c r="R35" s="156">
        <v>0</v>
      </c>
      <c r="S35" s="205">
        <v>2000</v>
      </c>
      <c r="T35" s="156"/>
      <c r="U35" s="156"/>
      <c r="V35" s="156"/>
      <c r="W35" s="151">
        <f t="shared" si="11"/>
        <v>2000</v>
      </c>
      <c r="X35" s="156"/>
      <c r="Y35" s="156"/>
      <c r="Z35" s="156"/>
      <c r="AA35" s="156">
        <v>0</v>
      </c>
      <c r="AB35" s="205">
        <v>2000</v>
      </c>
      <c r="AC35" s="156"/>
      <c r="AD35" s="156"/>
      <c r="AE35" s="156"/>
    </row>
    <row r="36" spans="1:31" ht="15.75" x14ac:dyDescent="0.25">
      <c r="A36" s="155">
        <v>3294</v>
      </c>
      <c r="B36" s="143" t="s">
        <v>110</v>
      </c>
      <c r="C36" s="151">
        <f t="shared" si="5"/>
        <v>1000</v>
      </c>
      <c r="D36" s="156"/>
      <c r="E36" s="156"/>
      <c r="F36" s="156"/>
      <c r="G36" s="156"/>
      <c r="H36" s="156">
        <v>0</v>
      </c>
      <c r="I36" s="205">
        <v>1000</v>
      </c>
      <c r="J36" s="205"/>
      <c r="K36" s="156"/>
      <c r="L36" s="156"/>
      <c r="M36" s="156"/>
      <c r="N36" s="151">
        <f t="shared" si="9"/>
        <v>1000</v>
      </c>
      <c r="O36" s="156"/>
      <c r="P36" s="156"/>
      <c r="Q36" s="156"/>
      <c r="R36" s="156">
        <v>0</v>
      </c>
      <c r="S36" s="205">
        <v>1000</v>
      </c>
      <c r="T36" s="156"/>
      <c r="U36" s="156"/>
      <c r="V36" s="156"/>
      <c r="W36" s="151">
        <f t="shared" si="11"/>
        <v>1000</v>
      </c>
      <c r="X36" s="156"/>
      <c r="Y36" s="156"/>
      <c r="Z36" s="156"/>
      <c r="AA36" s="156">
        <v>0</v>
      </c>
      <c r="AB36" s="205">
        <v>1000</v>
      </c>
      <c r="AC36" s="156"/>
      <c r="AD36" s="156"/>
      <c r="AE36" s="156"/>
    </row>
    <row r="37" spans="1:31" ht="15.75" x14ac:dyDescent="0.25">
      <c r="A37" s="155">
        <v>3295</v>
      </c>
      <c r="B37" s="143" t="s">
        <v>112</v>
      </c>
      <c r="C37" s="151">
        <f t="shared" si="5"/>
        <v>7000</v>
      </c>
      <c r="D37" s="156"/>
      <c r="E37" s="156"/>
      <c r="F37" s="156"/>
      <c r="G37" s="156"/>
      <c r="H37" s="156">
        <v>0</v>
      </c>
      <c r="I37" s="205">
        <v>7000</v>
      </c>
      <c r="J37" s="205"/>
      <c r="K37" s="156"/>
      <c r="L37" s="156"/>
      <c r="M37" s="156"/>
      <c r="N37" s="151">
        <f t="shared" si="9"/>
        <v>1000</v>
      </c>
      <c r="O37" s="156"/>
      <c r="P37" s="156"/>
      <c r="Q37" s="156"/>
      <c r="R37" s="156">
        <v>0</v>
      </c>
      <c r="S37" s="205">
        <v>1000</v>
      </c>
      <c r="T37" s="156"/>
      <c r="U37" s="156"/>
      <c r="V37" s="156"/>
      <c r="W37" s="151">
        <f t="shared" si="11"/>
        <v>1000</v>
      </c>
      <c r="X37" s="156"/>
      <c r="Y37" s="156"/>
      <c r="Z37" s="156"/>
      <c r="AA37" s="156">
        <v>0</v>
      </c>
      <c r="AB37" s="205">
        <v>1000</v>
      </c>
      <c r="AC37" s="156"/>
      <c r="AD37" s="156"/>
      <c r="AE37" s="156"/>
    </row>
    <row r="38" spans="1:31" ht="15.75" x14ac:dyDescent="0.25">
      <c r="A38" s="155">
        <v>3296</v>
      </c>
      <c r="B38" s="143" t="s">
        <v>114</v>
      </c>
      <c r="C38" s="151">
        <f t="shared" si="5"/>
        <v>55000</v>
      </c>
      <c r="D38" s="156"/>
      <c r="E38" s="156"/>
      <c r="F38" s="156"/>
      <c r="G38" s="156"/>
      <c r="H38" s="156"/>
      <c r="I38" s="220">
        <v>55000</v>
      </c>
      <c r="J38" s="220"/>
      <c r="K38" s="156"/>
      <c r="L38" s="156"/>
      <c r="M38" s="156"/>
      <c r="N38" s="151"/>
      <c r="O38" s="156"/>
      <c r="P38" s="156"/>
      <c r="Q38" s="156"/>
      <c r="R38" s="156"/>
      <c r="S38" s="220"/>
      <c r="T38" s="156"/>
      <c r="U38" s="156"/>
      <c r="V38" s="156"/>
      <c r="W38" s="151"/>
      <c r="X38" s="156"/>
      <c r="Y38" s="156"/>
      <c r="Z38" s="156"/>
      <c r="AA38" s="156"/>
      <c r="AB38" s="220"/>
      <c r="AC38" s="156"/>
      <c r="AD38" s="156"/>
      <c r="AE38" s="156"/>
    </row>
    <row r="39" spans="1:31" ht="15.75" x14ac:dyDescent="0.25">
      <c r="A39" s="155">
        <v>3299</v>
      </c>
      <c r="B39" s="143" t="s">
        <v>26</v>
      </c>
      <c r="C39" s="151">
        <f t="shared" si="5"/>
        <v>2000</v>
      </c>
      <c r="D39" s="156">
        <v>1000</v>
      </c>
      <c r="E39" s="156"/>
      <c r="F39" s="156"/>
      <c r="G39" s="156">
        <v>1000</v>
      </c>
      <c r="H39" s="156">
        <v>0</v>
      </c>
      <c r="I39" s="156">
        <v>0</v>
      </c>
      <c r="J39" s="156"/>
      <c r="K39" s="156"/>
      <c r="L39" s="156"/>
      <c r="M39" s="156"/>
      <c r="N39" s="151">
        <f t="shared" si="9"/>
        <v>2000</v>
      </c>
      <c r="O39" s="156">
        <v>1000</v>
      </c>
      <c r="P39" s="156"/>
      <c r="Q39" s="156">
        <v>1000</v>
      </c>
      <c r="R39" s="156">
        <v>0</v>
      </c>
      <c r="S39" s="156">
        <v>0</v>
      </c>
      <c r="T39" s="156"/>
      <c r="U39" s="156"/>
      <c r="V39" s="156"/>
      <c r="W39" s="151">
        <f t="shared" si="11"/>
        <v>2000</v>
      </c>
      <c r="X39" s="156">
        <v>1000</v>
      </c>
      <c r="Y39" s="156"/>
      <c r="Z39" s="156">
        <v>1000</v>
      </c>
      <c r="AA39" s="156">
        <v>0</v>
      </c>
      <c r="AB39" s="156">
        <v>0</v>
      </c>
      <c r="AC39" s="156"/>
      <c r="AD39" s="156"/>
      <c r="AE39" s="156"/>
    </row>
    <row r="40" spans="1:31" ht="30.75" customHeight="1" x14ac:dyDescent="0.25">
      <c r="A40" s="155">
        <v>3431</v>
      </c>
      <c r="B40" s="143" t="s">
        <v>124</v>
      </c>
      <c r="C40" s="151">
        <f t="shared" si="5"/>
        <v>2500</v>
      </c>
      <c r="D40" s="156"/>
      <c r="E40" s="156"/>
      <c r="F40" s="156"/>
      <c r="G40" s="156"/>
      <c r="H40" s="156">
        <v>0</v>
      </c>
      <c r="I40" s="205">
        <v>2500</v>
      </c>
      <c r="J40" s="205"/>
      <c r="K40" s="156"/>
      <c r="L40" s="156"/>
      <c r="M40" s="156"/>
      <c r="N40" s="151">
        <f t="shared" si="9"/>
        <v>2500</v>
      </c>
      <c r="O40" s="156"/>
      <c r="P40" s="156"/>
      <c r="Q40" s="156"/>
      <c r="R40" s="156">
        <v>0</v>
      </c>
      <c r="S40" s="205">
        <v>2500</v>
      </c>
      <c r="T40" s="156"/>
      <c r="U40" s="156"/>
      <c r="V40" s="156"/>
      <c r="W40" s="151">
        <f t="shared" si="11"/>
        <v>2500</v>
      </c>
      <c r="X40" s="156"/>
      <c r="Y40" s="156"/>
      <c r="Z40" s="156"/>
      <c r="AA40" s="156">
        <v>0</v>
      </c>
      <c r="AB40" s="205">
        <v>2500</v>
      </c>
      <c r="AC40" s="156"/>
      <c r="AD40" s="156"/>
      <c r="AE40" s="156"/>
    </row>
    <row r="41" spans="1:31" ht="26.25" x14ac:dyDescent="0.25">
      <c r="A41" s="155">
        <v>3432</v>
      </c>
      <c r="B41" s="143" t="s">
        <v>329</v>
      </c>
      <c r="C41" s="151">
        <f t="shared" si="5"/>
        <v>400</v>
      </c>
      <c r="D41" s="156"/>
      <c r="E41" s="156"/>
      <c r="F41" s="156"/>
      <c r="G41" s="156">
        <v>400</v>
      </c>
      <c r="H41" s="156">
        <v>0</v>
      </c>
      <c r="I41" s="205">
        <v>0</v>
      </c>
      <c r="J41" s="205"/>
      <c r="K41" s="156"/>
      <c r="L41" s="156"/>
      <c r="M41" s="156"/>
      <c r="N41" s="151">
        <f t="shared" si="9"/>
        <v>400</v>
      </c>
      <c r="O41" s="156"/>
      <c r="P41" s="156"/>
      <c r="Q41" s="156">
        <v>400</v>
      </c>
      <c r="R41" s="156">
        <v>0</v>
      </c>
      <c r="S41" s="205">
        <v>0</v>
      </c>
      <c r="T41" s="156"/>
      <c r="U41" s="156"/>
      <c r="V41" s="156"/>
      <c r="W41" s="151">
        <f t="shared" si="11"/>
        <v>400</v>
      </c>
      <c r="X41" s="156"/>
      <c r="Y41" s="156"/>
      <c r="Z41" s="156">
        <v>400</v>
      </c>
      <c r="AA41" s="156">
        <v>0</v>
      </c>
      <c r="AB41" s="205">
        <v>0</v>
      </c>
      <c r="AC41" s="156"/>
      <c r="AD41" s="156"/>
      <c r="AE41" s="156"/>
    </row>
    <row r="42" spans="1:31" ht="15.75" x14ac:dyDescent="0.25">
      <c r="A42" s="155">
        <v>3433</v>
      </c>
      <c r="B42" s="143" t="s">
        <v>128</v>
      </c>
      <c r="C42" s="151">
        <f t="shared" si="5"/>
        <v>27600</v>
      </c>
      <c r="D42" s="156"/>
      <c r="E42" s="156"/>
      <c r="F42" s="156"/>
      <c r="G42" s="156">
        <v>4600</v>
      </c>
      <c r="H42" s="156">
        <v>0</v>
      </c>
      <c r="I42" s="205">
        <v>23000</v>
      </c>
      <c r="J42" s="205"/>
      <c r="K42" s="156"/>
      <c r="L42" s="156"/>
      <c r="M42" s="156"/>
      <c r="N42" s="151">
        <f t="shared" si="9"/>
        <v>100</v>
      </c>
      <c r="O42" s="156"/>
      <c r="P42" s="156"/>
      <c r="Q42" s="156">
        <v>100</v>
      </c>
      <c r="R42" s="156">
        <v>0</v>
      </c>
      <c r="S42" s="205">
        <v>0</v>
      </c>
      <c r="T42" s="156"/>
      <c r="U42" s="156"/>
      <c r="V42" s="156"/>
      <c r="W42" s="151">
        <f t="shared" si="11"/>
        <v>100</v>
      </c>
      <c r="X42" s="156"/>
      <c r="Y42" s="156"/>
      <c r="Z42" s="156">
        <v>100</v>
      </c>
      <c r="AA42" s="156">
        <v>0</v>
      </c>
      <c r="AB42" s="205">
        <v>0</v>
      </c>
      <c r="AC42" s="156"/>
      <c r="AD42" s="156"/>
      <c r="AE42" s="156"/>
    </row>
    <row r="43" spans="1:31" ht="15.75" x14ac:dyDescent="0.25">
      <c r="A43" s="155">
        <v>3434</v>
      </c>
      <c r="B43" s="143" t="s">
        <v>130</v>
      </c>
      <c r="C43" s="151">
        <f t="shared" si="5"/>
        <v>1000</v>
      </c>
      <c r="D43" s="157"/>
      <c r="E43" s="157"/>
      <c r="F43" s="157"/>
      <c r="G43" s="157"/>
      <c r="H43" s="157">
        <v>0</v>
      </c>
      <c r="I43" s="205">
        <v>1000</v>
      </c>
      <c r="J43" s="205"/>
      <c r="K43" s="157"/>
      <c r="L43" s="157"/>
      <c r="M43" s="157"/>
      <c r="N43" s="151">
        <f t="shared" si="9"/>
        <v>1000</v>
      </c>
      <c r="O43" s="157"/>
      <c r="P43" s="157"/>
      <c r="Q43" s="157"/>
      <c r="R43" s="157">
        <v>0</v>
      </c>
      <c r="S43" s="205">
        <v>1000</v>
      </c>
      <c r="T43" s="157"/>
      <c r="U43" s="157"/>
      <c r="V43" s="157"/>
      <c r="W43" s="151">
        <f t="shared" si="11"/>
        <v>1000</v>
      </c>
      <c r="X43" s="157"/>
      <c r="Y43" s="157"/>
      <c r="Z43" s="157"/>
      <c r="AA43" s="157">
        <v>0</v>
      </c>
      <c r="AB43" s="205">
        <v>1000</v>
      </c>
      <c r="AC43" s="157"/>
      <c r="AD43" s="157"/>
      <c r="AE43" s="157"/>
    </row>
    <row r="44" spans="1:31" ht="26.25" customHeight="1" x14ac:dyDescent="0.25">
      <c r="A44" s="155">
        <v>3721</v>
      </c>
      <c r="B44" s="143" t="s">
        <v>136</v>
      </c>
      <c r="C44" s="151">
        <f t="shared" si="5"/>
        <v>79000</v>
      </c>
      <c r="D44" s="157"/>
      <c r="E44" s="157"/>
      <c r="F44" s="157"/>
      <c r="G44" s="157"/>
      <c r="H44" s="157">
        <v>79000</v>
      </c>
      <c r="I44" s="157">
        <v>0</v>
      </c>
      <c r="J44" s="157"/>
      <c r="K44" s="157"/>
      <c r="L44" s="157"/>
      <c r="M44" s="157"/>
      <c r="N44" s="151">
        <f t="shared" si="9"/>
        <v>58000</v>
      </c>
      <c r="O44" s="157"/>
      <c r="P44" s="157"/>
      <c r="Q44" s="157"/>
      <c r="R44" s="157">
        <v>58000</v>
      </c>
      <c r="S44" s="157">
        <v>0</v>
      </c>
      <c r="T44" s="157"/>
      <c r="U44" s="157"/>
      <c r="V44" s="157"/>
      <c r="W44" s="151">
        <f t="shared" si="11"/>
        <v>58000</v>
      </c>
      <c r="X44" s="157"/>
      <c r="Y44" s="157"/>
      <c r="Z44" s="157"/>
      <c r="AA44" s="157">
        <v>58000</v>
      </c>
      <c r="AB44" s="157">
        <v>0</v>
      </c>
      <c r="AC44" s="157"/>
      <c r="AD44" s="157"/>
      <c r="AE44" s="157"/>
    </row>
    <row r="45" spans="1:31" ht="30" customHeight="1" x14ac:dyDescent="0.25">
      <c r="A45" s="155">
        <v>3722</v>
      </c>
      <c r="B45" s="143" t="s">
        <v>138</v>
      </c>
      <c r="C45" s="151">
        <f t="shared" si="5"/>
        <v>0</v>
      </c>
      <c r="D45" s="157"/>
      <c r="E45" s="157"/>
      <c r="F45" s="157"/>
      <c r="G45" s="157"/>
      <c r="H45" s="157"/>
      <c r="I45" s="157">
        <v>0</v>
      </c>
      <c r="J45" s="157"/>
      <c r="K45" s="157"/>
      <c r="L45" s="157"/>
      <c r="M45" s="157"/>
      <c r="N45" s="151">
        <f t="shared" si="9"/>
        <v>0</v>
      </c>
      <c r="O45" s="157"/>
      <c r="P45" s="157"/>
      <c r="Q45" s="157"/>
      <c r="R45" s="157"/>
      <c r="S45" s="157">
        <v>0</v>
      </c>
      <c r="T45" s="157"/>
      <c r="U45" s="157"/>
      <c r="V45" s="157"/>
      <c r="W45" s="151">
        <f t="shared" si="11"/>
        <v>0</v>
      </c>
      <c r="X45" s="157"/>
      <c r="Y45" s="157"/>
      <c r="Z45" s="157"/>
      <c r="AA45" s="157"/>
      <c r="AB45" s="157">
        <v>0</v>
      </c>
      <c r="AC45" s="157"/>
      <c r="AD45" s="157"/>
      <c r="AE45" s="157"/>
    </row>
    <row r="46" spans="1:31" ht="30" customHeight="1" x14ac:dyDescent="0.25">
      <c r="A46" s="155">
        <v>4221</v>
      </c>
      <c r="B46" s="143" t="s">
        <v>164</v>
      </c>
      <c r="C46" s="151">
        <f t="shared" si="5"/>
        <v>140000</v>
      </c>
      <c r="D46" s="157"/>
      <c r="E46" s="157"/>
      <c r="F46" s="157"/>
      <c r="G46" s="157"/>
      <c r="H46" s="157"/>
      <c r="I46" s="157"/>
      <c r="J46" s="157"/>
      <c r="K46" s="157">
        <v>140000</v>
      </c>
      <c r="L46" s="157"/>
      <c r="M46" s="157"/>
      <c r="N46" s="151"/>
      <c r="O46" s="157"/>
      <c r="P46" s="157"/>
      <c r="Q46" s="157"/>
      <c r="R46" s="157"/>
      <c r="S46" s="157"/>
      <c r="T46" s="157"/>
      <c r="U46" s="157"/>
      <c r="V46" s="157"/>
      <c r="W46" s="151"/>
      <c r="X46" s="157"/>
      <c r="Y46" s="157"/>
      <c r="Z46" s="157"/>
      <c r="AA46" s="157"/>
      <c r="AB46" s="157"/>
      <c r="AC46" s="157"/>
      <c r="AD46" s="157"/>
      <c r="AE46" s="157"/>
    </row>
    <row r="47" spans="1:31" ht="30" customHeight="1" x14ac:dyDescent="0.25">
      <c r="A47" s="155">
        <v>4223</v>
      </c>
      <c r="B47" s="143" t="s">
        <v>168</v>
      </c>
      <c r="C47" s="151">
        <f t="shared" si="5"/>
        <v>0</v>
      </c>
      <c r="D47" s="157"/>
      <c r="E47" s="157"/>
      <c r="F47" s="157"/>
      <c r="G47" s="157"/>
      <c r="H47" s="157"/>
      <c r="I47" s="157"/>
      <c r="J47" s="157"/>
      <c r="K47" s="157">
        <v>0</v>
      </c>
      <c r="L47" s="157"/>
      <c r="M47" s="157"/>
      <c r="N47" s="151"/>
      <c r="O47" s="157"/>
      <c r="P47" s="157"/>
      <c r="Q47" s="157"/>
      <c r="R47" s="157"/>
      <c r="S47" s="157"/>
      <c r="T47" s="157"/>
      <c r="U47" s="157"/>
      <c r="V47" s="157"/>
      <c r="W47" s="151"/>
      <c r="X47" s="157"/>
      <c r="Y47" s="157"/>
      <c r="Z47" s="157"/>
      <c r="AA47" s="157"/>
      <c r="AB47" s="157"/>
      <c r="AC47" s="157"/>
      <c r="AD47" s="157"/>
      <c r="AE47" s="157"/>
    </row>
    <row r="48" spans="1:31" ht="30" customHeight="1" x14ac:dyDescent="0.25">
      <c r="A48" s="155">
        <v>4224</v>
      </c>
      <c r="B48" s="143" t="s">
        <v>170</v>
      </c>
      <c r="C48" s="151">
        <f t="shared" si="5"/>
        <v>30030</v>
      </c>
      <c r="D48" s="157"/>
      <c r="E48" s="157"/>
      <c r="F48" s="157"/>
      <c r="G48" s="157"/>
      <c r="H48" s="157"/>
      <c r="I48" s="157"/>
      <c r="J48" s="157"/>
      <c r="K48" s="157">
        <v>30030</v>
      </c>
      <c r="L48" s="157"/>
      <c r="M48" s="157"/>
      <c r="N48" s="151"/>
      <c r="O48" s="157"/>
      <c r="P48" s="157"/>
      <c r="Q48" s="157"/>
      <c r="R48" s="157"/>
      <c r="S48" s="157"/>
      <c r="T48" s="157"/>
      <c r="U48" s="157"/>
      <c r="V48" s="157"/>
      <c r="W48" s="151"/>
      <c r="X48" s="157"/>
      <c r="Y48" s="157"/>
      <c r="Z48" s="157"/>
      <c r="AA48" s="157"/>
      <c r="AB48" s="157"/>
      <c r="AC48" s="157"/>
      <c r="AD48" s="157"/>
      <c r="AE48" s="157"/>
    </row>
    <row r="49" spans="1:31" ht="30" customHeight="1" x14ac:dyDescent="0.25">
      <c r="A49" s="155">
        <v>4227</v>
      </c>
      <c r="B49" s="143" t="s">
        <v>45</v>
      </c>
      <c r="C49" s="151">
        <f t="shared" si="5"/>
        <v>256000</v>
      </c>
      <c r="D49" s="157"/>
      <c r="E49" s="157"/>
      <c r="F49" s="157"/>
      <c r="G49" s="157">
        <v>23500</v>
      </c>
      <c r="H49" s="157"/>
      <c r="I49" s="157"/>
      <c r="J49" s="157"/>
      <c r="K49" s="157">
        <v>232500</v>
      </c>
      <c r="L49" s="157"/>
      <c r="M49" s="157"/>
      <c r="N49" s="151"/>
      <c r="O49" s="157"/>
      <c r="P49" s="157"/>
      <c r="Q49" s="157"/>
      <c r="R49" s="157"/>
      <c r="S49" s="157"/>
      <c r="T49" s="157"/>
      <c r="U49" s="157"/>
      <c r="V49" s="157"/>
      <c r="W49" s="151"/>
      <c r="X49" s="157"/>
      <c r="Y49" s="157"/>
      <c r="Z49" s="157"/>
      <c r="AA49" s="157"/>
      <c r="AB49" s="157"/>
      <c r="AC49" s="157"/>
      <c r="AD49" s="157"/>
      <c r="AE49" s="157"/>
    </row>
    <row r="50" spans="1:31" ht="15" x14ac:dyDescent="0.2">
      <c r="A50" s="142"/>
      <c r="B50" s="143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</row>
    <row r="51" spans="1:31" ht="26.25" x14ac:dyDescent="0.25">
      <c r="A51" s="147" t="s">
        <v>36</v>
      </c>
      <c r="B51" s="148" t="s">
        <v>319</v>
      </c>
      <c r="C51" s="149">
        <f>SUM(C53,C60,C64,C67)</f>
        <v>106000</v>
      </c>
      <c r="D51" s="149">
        <f>SUM(D53,D60,D64,D67)</f>
        <v>106000</v>
      </c>
      <c r="E51" s="149">
        <f t="shared" ref="E51:O51" si="13">SUM(E53,E60,E67)</f>
        <v>0</v>
      </c>
      <c r="F51" s="149">
        <f t="shared" si="13"/>
        <v>0</v>
      </c>
      <c r="G51" s="149">
        <f t="shared" si="13"/>
        <v>0</v>
      </c>
      <c r="H51" s="149">
        <f t="shared" si="13"/>
        <v>0</v>
      </c>
      <c r="I51" s="149">
        <f t="shared" si="13"/>
        <v>0</v>
      </c>
      <c r="J51" s="149">
        <f t="shared" si="13"/>
        <v>0</v>
      </c>
      <c r="K51" s="149">
        <f t="shared" si="13"/>
        <v>0</v>
      </c>
      <c r="L51" s="149">
        <f t="shared" si="13"/>
        <v>0</v>
      </c>
      <c r="M51" s="149">
        <f t="shared" si="13"/>
        <v>0</v>
      </c>
      <c r="N51" s="149">
        <f t="shared" si="13"/>
        <v>112000</v>
      </c>
      <c r="O51" s="149">
        <f t="shared" si="13"/>
        <v>86000</v>
      </c>
      <c r="P51" s="149"/>
      <c r="Q51" s="149">
        <f t="shared" ref="Q51:X51" si="14">SUM(Q53,Q60,Q67)</f>
        <v>0</v>
      </c>
      <c r="R51" s="149">
        <f t="shared" si="14"/>
        <v>0</v>
      </c>
      <c r="S51" s="149">
        <f t="shared" si="14"/>
        <v>26000</v>
      </c>
      <c r="T51" s="149">
        <f t="shared" si="14"/>
        <v>0</v>
      </c>
      <c r="U51" s="149">
        <f t="shared" si="14"/>
        <v>0</v>
      </c>
      <c r="V51" s="149">
        <f t="shared" si="14"/>
        <v>0</v>
      </c>
      <c r="W51" s="149">
        <f t="shared" si="14"/>
        <v>112000</v>
      </c>
      <c r="X51" s="149">
        <f t="shared" si="14"/>
        <v>86000</v>
      </c>
      <c r="Y51" s="149"/>
      <c r="Z51" s="149">
        <f t="shared" ref="Z51:AE51" si="15">SUM(Z53,Z60,Z67)</f>
        <v>0</v>
      </c>
      <c r="AA51" s="149">
        <f t="shared" si="15"/>
        <v>0</v>
      </c>
      <c r="AB51" s="149">
        <f t="shared" si="15"/>
        <v>26000</v>
      </c>
      <c r="AC51" s="149">
        <f t="shared" si="15"/>
        <v>0</v>
      </c>
      <c r="AD51" s="149">
        <f t="shared" si="15"/>
        <v>0</v>
      </c>
      <c r="AE51" s="149">
        <f t="shared" si="15"/>
        <v>0</v>
      </c>
    </row>
    <row r="52" spans="1:31" ht="15.75" x14ac:dyDescent="0.25">
      <c r="A52" s="142"/>
      <c r="B52" s="150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</row>
    <row r="53" spans="1:31" ht="26.25" x14ac:dyDescent="0.25">
      <c r="A53" s="152" t="s">
        <v>35</v>
      </c>
      <c r="B53" s="153" t="s">
        <v>320</v>
      </c>
      <c r="C53" s="154">
        <f t="shared" ref="C53:C58" si="16">SUM(D53:M53)</f>
        <v>35000</v>
      </c>
      <c r="D53" s="154">
        <f>SUM(D54:D58)</f>
        <v>35000</v>
      </c>
      <c r="E53" s="154">
        <f>SUM(E54:E58)</f>
        <v>0</v>
      </c>
      <c r="F53" s="154">
        <f>SUM(F54:F57)</f>
        <v>0</v>
      </c>
      <c r="G53" s="154"/>
      <c r="H53" s="154"/>
      <c r="I53" s="154"/>
      <c r="J53" s="154"/>
      <c r="K53" s="154"/>
      <c r="L53" s="154"/>
      <c r="M53" s="154"/>
      <c r="N53" s="154">
        <f>SUM(O53:V53)</f>
        <v>35000</v>
      </c>
      <c r="O53" s="154">
        <f>SUM(O54:O57)</f>
        <v>35000</v>
      </c>
      <c r="P53" s="154"/>
      <c r="Q53" s="154"/>
      <c r="R53" s="154"/>
      <c r="S53" s="154"/>
      <c r="T53" s="154"/>
      <c r="U53" s="154"/>
      <c r="V53" s="154"/>
      <c r="W53" s="154">
        <f>SUM(X53:AE53)</f>
        <v>35000</v>
      </c>
      <c r="X53" s="154">
        <f>SUM(X54:X57)</f>
        <v>35000</v>
      </c>
      <c r="Y53" s="154"/>
      <c r="Z53" s="154"/>
      <c r="AA53" s="154"/>
      <c r="AB53" s="154"/>
      <c r="AC53" s="154"/>
      <c r="AD53" s="154"/>
      <c r="AE53" s="154"/>
    </row>
    <row r="54" spans="1:31" ht="15.75" x14ac:dyDescent="0.25">
      <c r="A54" s="155">
        <v>3222</v>
      </c>
      <c r="B54" s="143" t="s">
        <v>44</v>
      </c>
      <c r="C54" s="151">
        <f t="shared" si="16"/>
        <v>15000</v>
      </c>
      <c r="D54" s="157">
        <v>15000</v>
      </c>
      <c r="E54" s="157"/>
      <c r="F54" s="157"/>
      <c r="G54" s="151"/>
      <c r="H54" s="151"/>
      <c r="I54" s="157"/>
      <c r="J54" s="157"/>
      <c r="K54" s="157"/>
      <c r="L54" s="157"/>
      <c r="M54" s="157"/>
      <c r="N54" s="151">
        <f t="shared" ref="N54:N57" si="17">SUM(O54:V54)</f>
        <v>15000</v>
      </c>
      <c r="O54" s="157">
        <v>15000</v>
      </c>
      <c r="P54" s="157"/>
      <c r="Q54" s="151"/>
      <c r="R54" s="151"/>
      <c r="S54" s="157"/>
      <c r="T54" s="157"/>
      <c r="U54" s="157"/>
      <c r="V54" s="157"/>
      <c r="W54" s="151">
        <f t="shared" ref="W54:W57" si="18">SUM(X54:AE54)</f>
        <v>15000</v>
      </c>
      <c r="X54" s="157">
        <v>15000</v>
      </c>
      <c r="Y54" s="157"/>
      <c r="Z54" s="151"/>
      <c r="AA54" s="151"/>
      <c r="AB54" s="157"/>
      <c r="AC54" s="157"/>
      <c r="AD54" s="157"/>
      <c r="AE54" s="157"/>
    </row>
    <row r="55" spans="1:31" ht="15.75" x14ac:dyDescent="0.25">
      <c r="A55" s="155">
        <v>3225</v>
      </c>
      <c r="B55" s="143" t="s">
        <v>359</v>
      </c>
      <c r="C55" s="151">
        <f t="shared" si="16"/>
        <v>0</v>
      </c>
      <c r="D55" s="157">
        <v>0</v>
      </c>
      <c r="E55" s="157"/>
      <c r="F55" s="157"/>
      <c r="G55" s="151"/>
      <c r="H55" s="151"/>
      <c r="I55" s="157"/>
      <c r="J55" s="157"/>
      <c r="K55" s="157"/>
      <c r="L55" s="157"/>
      <c r="M55" s="157"/>
      <c r="N55" s="151"/>
      <c r="O55" s="157">
        <v>10000</v>
      </c>
      <c r="P55" s="157"/>
      <c r="Q55" s="151"/>
      <c r="R55" s="151"/>
      <c r="S55" s="157"/>
      <c r="T55" s="157"/>
      <c r="U55" s="157"/>
      <c r="V55" s="157"/>
      <c r="W55" s="151"/>
      <c r="X55" s="157">
        <v>10000</v>
      </c>
      <c r="Y55" s="157"/>
      <c r="Z55" s="151"/>
      <c r="AA55" s="151"/>
      <c r="AB55" s="157"/>
      <c r="AC55" s="157"/>
      <c r="AD55" s="157"/>
      <c r="AE55" s="157"/>
    </row>
    <row r="56" spans="1:31" ht="30" customHeight="1" x14ac:dyDescent="0.25">
      <c r="A56" s="155">
        <v>4227</v>
      </c>
      <c r="B56" s="143" t="s">
        <v>45</v>
      </c>
      <c r="C56" s="151">
        <f t="shared" si="16"/>
        <v>0</v>
      </c>
      <c r="D56" s="156">
        <v>0</v>
      </c>
      <c r="E56" s="156"/>
      <c r="F56" s="156"/>
      <c r="G56" s="160"/>
      <c r="H56" s="160"/>
      <c r="I56" s="156"/>
      <c r="J56" s="156"/>
      <c r="K56" s="156"/>
      <c r="L56" s="156"/>
      <c r="M56" s="156"/>
      <c r="N56" s="151">
        <f t="shared" si="17"/>
        <v>5000</v>
      </c>
      <c r="O56" s="156">
        <v>5000</v>
      </c>
      <c r="P56" s="156"/>
      <c r="Q56" s="160"/>
      <c r="R56" s="160"/>
      <c r="S56" s="156"/>
      <c r="T56" s="156"/>
      <c r="U56" s="156"/>
      <c r="V56" s="156"/>
      <c r="W56" s="151">
        <f t="shared" si="18"/>
        <v>5000</v>
      </c>
      <c r="X56" s="156">
        <v>5000</v>
      </c>
      <c r="Y56" s="156"/>
      <c r="Z56" s="160"/>
      <c r="AA56" s="160"/>
      <c r="AB56" s="156"/>
      <c r="AC56" s="156"/>
      <c r="AD56" s="156"/>
      <c r="AE56" s="156"/>
    </row>
    <row r="57" spans="1:31" ht="15.75" x14ac:dyDescent="0.25">
      <c r="A57" s="155">
        <v>3299</v>
      </c>
      <c r="B57" s="143" t="s">
        <v>321</v>
      </c>
      <c r="C57" s="151">
        <f t="shared" si="16"/>
        <v>5000</v>
      </c>
      <c r="D57" s="156">
        <v>5000</v>
      </c>
      <c r="E57" s="156"/>
      <c r="F57" s="156"/>
      <c r="G57" s="156"/>
      <c r="H57" s="156"/>
      <c r="I57" s="156"/>
      <c r="J57" s="156"/>
      <c r="K57" s="156"/>
      <c r="L57" s="156"/>
      <c r="M57" s="156"/>
      <c r="N57" s="151">
        <f t="shared" si="17"/>
        <v>5000</v>
      </c>
      <c r="O57" s="156">
        <v>5000</v>
      </c>
      <c r="P57" s="156"/>
      <c r="Q57" s="156"/>
      <c r="R57" s="156"/>
      <c r="S57" s="156"/>
      <c r="T57" s="156"/>
      <c r="U57" s="156"/>
      <c r="V57" s="156"/>
      <c r="W57" s="151">
        <f t="shared" si="18"/>
        <v>5000</v>
      </c>
      <c r="X57" s="156">
        <v>5000</v>
      </c>
      <c r="Y57" s="156"/>
      <c r="Z57" s="156"/>
      <c r="AA57" s="156"/>
      <c r="AB57" s="156"/>
      <c r="AC57" s="156"/>
      <c r="AD57" s="156"/>
      <c r="AE57" s="156"/>
    </row>
    <row r="58" spans="1:31" ht="15.75" x14ac:dyDescent="0.25">
      <c r="A58" s="155">
        <v>4223</v>
      </c>
      <c r="B58" s="143" t="s">
        <v>168</v>
      </c>
      <c r="C58" s="151">
        <f t="shared" si="16"/>
        <v>15000</v>
      </c>
      <c r="D58" s="156">
        <v>15000</v>
      </c>
      <c r="E58" s="156"/>
      <c r="F58" s="156"/>
      <c r="G58" s="156"/>
      <c r="H58" s="156"/>
      <c r="I58" s="156"/>
      <c r="J58" s="156"/>
      <c r="K58" s="156"/>
      <c r="L58" s="156"/>
      <c r="M58" s="156"/>
      <c r="N58" s="157"/>
      <c r="O58" s="156"/>
      <c r="P58" s="156"/>
      <c r="Q58" s="156"/>
      <c r="R58" s="156"/>
      <c r="S58" s="156"/>
      <c r="T58" s="156"/>
      <c r="U58" s="156"/>
      <c r="V58" s="156"/>
      <c r="W58" s="157"/>
      <c r="X58" s="156"/>
      <c r="Y58" s="156"/>
      <c r="Z58" s="156"/>
      <c r="AA58" s="156"/>
      <c r="AB58" s="156"/>
      <c r="AC58" s="156"/>
      <c r="AD58" s="156"/>
      <c r="AE58" s="156"/>
    </row>
    <row r="59" spans="1:31" ht="15" x14ac:dyDescent="0.2">
      <c r="A59" s="142"/>
      <c r="B59" s="143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</row>
    <row r="60" spans="1:31" ht="26.25" x14ac:dyDescent="0.25">
      <c r="A60" s="152" t="s">
        <v>35</v>
      </c>
      <c r="B60" s="153" t="s">
        <v>322</v>
      </c>
      <c r="C60" s="154">
        <f>SUM(D60:M60)</f>
        <v>51000</v>
      </c>
      <c r="D60" s="154">
        <f>SUM(D61:D62)</f>
        <v>51000</v>
      </c>
      <c r="E60" s="154">
        <f>SUM(E61:E65)</f>
        <v>0</v>
      </c>
      <c r="F60" s="154">
        <f>SUM(F61:F65)</f>
        <v>0</v>
      </c>
      <c r="G60" s="154"/>
      <c r="H60" s="154">
        <f>SUM(H61)</f>
        <v>0</v>
      </c>
      <c r="I60" s="154">
        <f>SUM(I61)</f>
        <v>0</v>
      </c>
      <c r="J60" s="154">
        <f>SUM(J61)</f>
        <v>0</v>
      </c>
      <c r="K60" s="154"/>
      <c r="L60" s="154"/>
      <c r="M60" s="154"/>
      <c r="N60" s="154">
        <f>SUM(O60:V60)</f>
        <v>51000</v>
      </c>
      <c r="O60" s="154">
        <f>SUM(O61:O62)</f>
        <v>51000</v>
      </c>
      <c r="P60" s="154"/>
      <c r="Q60" s="154"/>
      <c r="R60" s="154">
        <f>SUM(R61)</f>
        <v>0</v>
      </c>
      <c r="S60" s="154">
        <f>SUM(S61)</f>
        <v>0</v>
      </c>
      <c r="T60" s="154"/>
      <c r="U60" s="154"/>
      <c r="V60" s="154"/>
      <c r="W60" s="154">
        <f>SUM(X60:AE60)</f>
        <v>51000</v>
      </c>
      <c r="X60" s="154">
        <f>SUM(X61:X62)</f>
        <v>51000</v>
      </c>
      <c r="Y60" s="154"/>
      <c r="Z60" s="154"/>
      <c r="AA60" s="154">
        <f>SUM(AA61)</f>
        <v>0</v>
      </c>
      <c r="AB60" s="154">
        <f>SUM(AB61)</f>
        <v>0</v>
      </c>
      <c r="AC60" s="154"/>
      <c r="AD60" s="154"/>
      <c r="AE60" s="154"/>
    </row>
    <row r="61" spans="1:31" ht="15.75" x14ac:dyDescent="0.25">
      <c r="A61" s="161">
        <v>3237</v>
      </c>
      <c r="B61" s="162" t="s">
        <v>94</v>
      </c>
      <c r="C61" s="151">
        <f>SUM(D61:M61)</f>
        <v>40000</v>
      </c>
      <c r="D61" s="157">
        <v>40000</v>
      </c>
      <c r="E61" s="157"/>
      <c r="F61" s="157"/>
      <c r="G61" s="157"/>
      <c r="H61" s="157"/>
      <c r="I61" s="157">
        <v>0</v>
      </c>
      <c r="J61" s="157"/>
      <c r="K61" s="157"/>
      <c r="L61" s="157"/>
      <c r="M61" s="157"/>
      <c r="N61" s="157">
        <f>SUM(O61:V61)</f>
        <v>40000</v>
      </c>
      <c r="O61" s="157">
        <v>40000</v>
      </c>
      <c r="P61" s="157"/>
      <c r="Q61" s="157"/>
      <c r="R61" s="157"/>
      <c r="S61" s="157">
        <v>0</v>
      </c>
      <c r="T61" s="157"/>
      <c r="U61" s="157"/>
      <c r="V61" s="157"/>
      <c r="W61" s="157">
        <f>SUM(X61:AE61)</f>
        <v>40000</v>
      </c>
      <c r="X61" s="157">
        <v>40000</v>
      </c>
      <c r="Y61" s="157"/>
      <c r="Z61" s="157"/>
      <c r="AA61" s="157"/>
      <c r="AB61" s="157">
        <v>0</v>
      </c>
      <c r="AC61" s="157"/>
      <c r="AD61" s="157"/>
      <c r="AE61" s="157"/>
    </row>
    <row r="62" spans="1:31" ht="15.75" x14ac:dyDescent="0.25">
      <c r="A62" s="159">
        <v>3236</v>
      </c>
      <c r="B62" s="143" t="s">
        <v>92</v>
      </c>
      <c r="C62" s="151">
        <f>SUM(D62:M62)</f>
        <v>11000</v>
      </c>
      <c r="D62" s="157">
        <v>11000</v>
      </c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>
        <v>11000</v>
      </c>
      <c r="P62" s="157"/>
      <c r="Q62" s="157"/>
      <c r="R62" s="157"/>
      <c r="S62" s="157"/>
      <c r="T62" s="157"/>
      <c r="U62" s="157"/>
      <c r="V62" s="157"/>
      <c r="W62" s="157"/>
      <c r="X62" s="157">
        <v>11000</v>
      </c>
      <c r="Y62" s="157"/>
      <c r="Z62" s="157"/>
      <c r="AA62" s="157"/>
      <c r="AB62" s="157"/>
      <c r="AC62" s="157"/>
      <c r="AD62" s="157"/>
      <c r="AE62" s="157"/>
    </row>
    <row r="63" spans="1:31" ht="15.75" x14ac:dyDescent="0.25">
      <c r="A63" s="159"/>
      <c r="B63" s="143"/>
      <c r="C63" s="151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</row>
    <row r="64" spans="1:31" ht="26.25" x14ac:dyDescent="0.25">
      <c r="A64" s="152" t="s">
        <v>35</v>
      </c>
      <c r="B64" s="153" t="s">
        <v>375</v>
      </c>
      <c r="C64" s="154">
        <f>SUM(D64:M64)</f>
        <v>20000</v>
      </c>
      <c r="D64" s="154">
        <f>SUM(D65:D69)</f>
        <v>20000</v>
      </c>
      <c r="E64" s="154">
        <f>SUM(E65:E69)</f>
        <v>0</v>
      </c>
      <c r="F64" s="154">
        <f>SUM(F65:F69)</f>
        <v>0</v>
      </c>
      <c r="G64" s="154"/>
      <c r="H64" s="154">
        <f>SUM(H65)</f>
        <v>0</v>
      </c>
      <c r="I64" s="154">
        <f>SUM(I65)</f>
        <v>0</v>
      </c>
      <c r="J64" s="154">
        <f>SUM(J65)</f>
        <v>0</v>
      </c>
      <c r="K64" s="154"/>
      <c r="L64" s="154"/>
      <c r="M64" s="154"/>
      <c r="N64" s="154">
        <f>SUM(O64:V64)</f>
        <v>0</v>
      </c>
      <c r="O64" s="154">
        <f>SUM(O65:O69)</f>
        <v>0</v>
      </c>
      <c r="P64" s="154"/>
      <c r="Q64" s="154"/>
      <c r="R64" s="154">
        <f>SUM(R65)</f>
        <v>0</v>
      </c>
      <c r="S64" s="154">
        <f>SUM(S65)</f>
        <v>0</v>
      </c>
      <c r="T64" s="154"/>
      <c r="U64" s="154"/>
      <c r="V64" s="154"/>
      <c r="W64" s="154">
        <f>SUM(X64:AE64)</f>
        <v>0</v>
      </c>
      <c r="X64" s="154">
        <f>SUM(X65:X69)</f>
        <v>0</v>
      </c>
      <c r="Y64" s="154"/>
      <c r="Z64" s="154"/>
      <c r="AA64" s="154">
        <f>SUM(AA65)</f>
        <v>0</v>
      </c>
      <c r="AB64" s="154">
        <f>SUM(AB65)</f>
        <v>0</v>
      </c>
      <c r="AC64" s="154"/>
      <c r="AD64" s="154"/>
      <c r="AE64" s="154"/>
    </row>
    <row r="65" spans="1:31" ht="17.25" customHeight="1" x14ac:dyDescent="0.25">
      <c r="A65" s="161">
        <v>3213</v>
      </c>
      <c r="B65" s="162" t="s">
        <v>67</v>
      </c>
      <c r="C65" s="151">
        <f>SUM(D65:M65)</f>
        <v>20000</v>
      </c>
      <c r="D65" s="157">
        <v>20000</v>
      </c>
      <c r="E65" s="157"/>
      <c r="F65" s="157"/>
      <c r="G65" s="157"/>
      <c r="H65" s="157"/>
      <c r="I65" s="157">
        <v>0</v>
      </c>
      <c r="J65" s="157"/>
      <c r="K65" s="157"/>
      <c r="L65" s="157"/>
      <c r="M65" s="157"/>
      <c r="N65" s="157">
        <f>SUM(O65:V65)</f>
        <v>0</v>
      </c>
      <c r="O65" s="157">
        <v>0</v>
      </c>
      <c r="P65" s="157"/>
      <c r="Q65" s="157"/>
      <c r="R65" s="157"/>
      <c r="S65" s="157">
        <v>0</v>
      </c>
      <c r="T65" s="157"/>
      <c r="U65" s="157"/>
      <c r="V65" s="157"/>
      <c r="W65" s="157">
        <f>SUM(X65:AE65)</f>
        <v>0</v>
      </c>
      <c r="X65" s="157">
        <v>0</v>
      </c>
      <c r="Y65" s="157"/>
      <c r="Z65" s="157"/>
      <c r="AA65" s="157"/>
      <c r="AB65" s="157">
        <v>0</v>
      </c>
      <c r="AC65" s="157"/>
      <c r="AD65" s="157"/>
      <c r="AE65" s="157"/>
    </row>
    <row r="66" spans="1:31" ht="15" x14ac:dyDescent="0.2">
      <c r="A66" s="142"/>
      <c r="B66" s="143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</row>
    <row r="67" spans="1:31" ht="26.25" x14ac:dyDescent="0.25">
      <c r="A67" s="152" t="s">
        <v>35</v>
      </c>
      <c r="B67" s="153" t="s">
        <v>323</v>
      </c>
      <c r="C67" s="154">
        <f>SUM(C70)</f>
        <v>0</v>
      </c>
      <c r="D67" s="154">
        <f t="shared" ref="D67" si="19">SUM(D70)</f>
        <v>0</v>
      </c>
      <c r="E67" s="154">
        <f t="shared" ref="E67:M67" si="20">SUM(E70)</f>
        <v>0</v>
      </c>
      <c r="F67" s="154">
        <f t="shared" si="20"/>
        <v>0</v>
      </c>
      <c r="G67" s="154">
        <f t="shared" si="20"/>
        <v>0</v>
      </c>
      <c r="H67" s="154">
        <f t="shared" si="20"/>
        <v>0</v>
      </c>
      <c r="I67" s="154">
        <f t="shared" ref="I67" si="21">SUM(I70)</f>
        <v>0</v>
      </c>
      <c r="J67" s="154">
        <f t="shared" si="20"/>
        <v>0</v>
      </c>
      <c r="K67" s="154">
        <f t="shared" si="20"/>
        <v>0</v>
      </c>
      <c r="L67" s="154">
        <f t="shared" si="20"/>
        <v>0</v>
      </c>
      <c r="M67" s="154">
        <f t="shared" si="20"/>
        <v>0</v>
      </c>
      <c r="N67" s="154">
        <f>SUM(N70)</f>
        <v>26000</v>
      </c>
      <c r="O67" s="154">
        <f t="shared" ref="O67:V67" si="22">SUM(O70)</f>
        <v>0</v>
      </c>
      <c r="P67" s="154">
        <f t="shared" si="22"/>
        <v>0</v>
      </c>
      <c r="Q67" s="154">
        <f t="shared" si="22"/>
        <v>0</v>
      </c>
      <c r="R67" s="154">
        <f t="shared" si="22"/>
        <v>0</v>
      </c>
      <c r="S67" s="154">
        <f t="shared" si="22"/>
        <v>26000</v>
      </c>
      <c r="T67" s="154">
        <f t="shared" si="22"/>
        <v>0</v>
      </c>
      <c r="U67" s="154">
        <f t="shared" si="22"/>
        <v>0</v>
      </c>
      <c r="V67" s="154">
        <f t="shared" si="22"/>
        <v>0</v>
      </c>
      <c r="W67" s="154">
        <f>SUM(W70)</f>
        <v>26000</v>
      </c>
      <c r="X67" s="154">
        <f t="shared" ref="X67:AE67" si="23">SUM(X70)</f>
        <v>0</v>
      </c>
      <c r="Y67" s="154">
        <f t="shared" si="23"/>
        <v>0</v>
      </c>
      <c r="Z67" s="154">
        <f t="shared" si="23"/>
        <v>0</v>
      </c>
      <c r="AA67" s="154">
        <f t="shared" si="23"/>
        <v>0</v>
      </c>
      <c r="AB67" s="154">
        <f t="shared" si="23"/>
        <v>26000</v>
      </c>
      <c r="AC67" s="154">
        <f t="shared" si="23"/>
        <v>0</v>
      </c>
      <c r="AD67" s="154">
        <f t="shared" si="23"/>
        <v>0</v>
      </c>
      <c r="AE67" s="154">
        <f t="shared" si="23"/>
        <v>0</v>
      </c>
    </row>
    <row r="68" spans="1:31" ht="15" x14ac:dyDescent="0.2">
      <c r="A68" s="142"/>
      <c r="B68" s="143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</row>
    <row r="69" spans="1:31" ht="15" x14ac:dyDescent="0.2">
      <c r="A69" s="142"/>
      <c r="B69" s="143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</row>
    <row r="70" spans="1:31" ht="26.25" x14ac:dyDescent="0.25">
      <c r="A70" s="152" t="s">
        <v>35</v>
      </c>
      <c r="B70" s="153" t="s">
        <v>325</v>
      </c>
      <c r="C70" s="154">
        <f>SUM(D70:M70)</f>
        <v>0</v>
      </c>
      <c r="D70" s="154"/>
      <c r="E70" s="154"/>
      <c r="F70" s="154"/>
      <c r="G70" s="154"/>
      <c r="H70" s="154"/>
      <c r="I70" s="154">
        <f>SUM(I71:I76)</f>
        <v>0</v>
      </c>
      <c r="J70" s="154">
        <f>SUM(J71:J76)</f>
        <v>0</v>
      </c>
      <c r="K70" s="154"/>
      <c r="L70" s="154"/>
      <c r="M70" s="154"/>
      <c r="N70" s="154">
        <f>SUM(O70:V70)</f>
        <v>26000</v>
      </c>
      <c r="O70" s="154"/>
      <c r="P70" s="154"/>
      <c r="Q70" s="154"/>
      <c r="R70" s="154"/>
      <c r="S70" s="154">
        <f>SUM(S71:S76)</f>
        <v>26000</v>
      </c>
      <c r="T70" s="154"/>
      <c r="U70" s="154"/>
      <c r="V70" s="154"/>
      <c r="W70" s="154">
        <f>SUM(X70:AE70)</f>
        <v>26000</v>
      </c>
      <c r="X70" s="154"/>
      <c r="Y70" s="154"/>
      <c r="Z70" s="154"/>
      <c r="AA70" s="154"/>
      <c r="AB70" s="154">
        <f>SUM(AB71:AB76)</f>
        <v>26000</v>
      </c>
      <c r="AC70" s="154"/>
      <c r="AD70" s="154"/>
      <c r="AE70" s="154"/>
    </row>
    <row r="71" spans="1:31" ht="15.75" x14ac:dyDescent="0.25">
      <c r="A71" s="144">
        <v>3111</v>
      </c>
      <c r="B71" s="163" t="s">
        <v>40</v>
      </c>
      <c r="C71" s="151">
        <v>0</v>
      </c>
      <c r="D71" s="157"/>
      <c r="E71" s="157"/>
      <c r="F71" s="157"/>
      <c r="G71" s="157"/>
      <c r="H71" s="157"/>
      <c r="I71" s="157">
        <v>0</v>
      </c>
      <c r="J71" s="157"/>
      <c r="K71" s="157"/>
      <c r="L71" s="157"/>
      <c r="M71" s="157"/>
      <c r="N71" s="151">
        <f t="shared" ref="N71:N76" si="24">SUM(O71:V71)</f>
        <v>12000</v>
      </c>
      <c r="O71" s="157"/>
      <c r="P71" s="157"/>
      <c r="Q71" s="157"/>
      <c r="R71" s="157"/>
      <c r="S71" s="157">
        <v>12000</v>
      </c>
      <c r="T71" s="157"/>
      <c r="U71" s="157"/>
      <c r="V71" s="157"/>
      <c r="W71" s="151">
        <f t="shared" ref="W71:W76" si="25">SUM(X71:AE71)</f>
        <v>12000</v>
      </c>
      <c r="X71" s="157"/>
      <c r="Y71" s="157"/>
      <c r="Z71" s="157"/>
      <c r="AA71" s="157"/>
      <c r="AB71" s="157">
        <v>12000</v>
      </c>
      <c r="AC71" s="157"/>
      <c r="AD71" s="157"/>
      <c r="AE71" s="157"/>
    </row>
    <row r="72" spans="1:31" ht="15.75" x14ac:dyDescent="0.25">
      <c r="A72" s="144">
        <v>3132</v>
      </c>
      <c r="B72" s="163" t="s">
        <v>324</v>
      </c>
      <c r="C72" s="151">
        <f>SUM(E72:M72)</f>
        <v>0</v>
      </c>
      <c r="D72" s="157"/>
      <c r="E72" s="157"/>
      <c r="F72" s="157"/>
      <c r="G72" s="157"/>
      <c r="H72" s="157"/>
      <c r="I72" s="157">
        <v>0</v>
      </c>
      <c r="J72" s="157"/>
      <c r="K72" s="157"/>
      <c r="L72" s="157"/>
      <c r="M72" s="157"/>
      <c r="N72" s="151">
        <f t="shared" si="24"/>
        <v>0</v>
      </c>
      <c r="O72" s="157"/>
      <c r="P72" s="157"/>
      <c r="Q72" s="157"/>
      <c r="R72" s="157"/>
      <c r="S72" s="157">
        <v>0</v>
      </c>
      <c r="T72" s="157"/>
      <c r="U72" s="157"/>
      <c r="V72" s="157"/>
      <c r="W72" s="151">
        <f t="shared" si="25"/>
        <v>0</v>
      </c>
      <c r="X72" s="157"/>
      <c r="Y72" s="157"/>
      <c r="Z72" s="157"/>
      <c r="AA72" s="157"/>
      <c r="AB72" s="157">
        <v>0</v>
      </c>
      <c r="AC72" s="157"/>
      <c r="AD72" s="157"/>
      <c r="AE72" s="157"/>
    </row>
    <row r="73" spans="1:31" ht="15.75" x14ac:dyDescent="0.25">
      <c r="A73" s="164">
        <v>3211</v>
      </c>
      <c r="B73" s="165" t="s">
        <v>63</v>
      </c>
      <c r="C73" s="151">
        <v>0</v>
      </c>
      <c r="D73" s="157"/>
      <c r="E73" s="157"/>
      <c r="F73" s="157"/>
      <c r="G73" s="157"/>
      <c r="H73" s="157"/>
      <c r="I73" s="157">
        <v>0</v>
      </c>
      <c r="J73" s="157"/>
      <c r="K73" s="157"/>
      <c r="L73" s="157"/>
      <c r="M73" s="157"/>
      <c r="N73" s="151">
        <f t="shared" si="24"/>
        <v>9000</v>
      </c>
      <c r="O73" s="157"/>
      <c r="P73" s="157"/>
      <c r="Q73" s="157"/>
      <c r="R73" s="157"/>
      <c r="S73" s="157">
        <v>9000</v>
      </c>
      <c r="T73" s="157"/>
      <c r="U73" s="157"/>
      <c r="V73" s="157"/>
      <c r="W73" s="151">
        <f t="shared" si="25"/>
        <v>9000</v>
      </c>
      <c r="X73" s="157"/>
      <c r="Y73" s="157"/>
      <c r="Z73" s="157"/>
      <c r="AA73" s="157"/>
      <c r="AB73" s="157">
        <v>9000</v>
      </c>
      <c r="AC73" s="157"/>
      <c r="AD73" s="157"/>
      <c r="AE73" s="157"/>
    </row>
    <row r="74" spans="1:31" ht="15.75" x14ac:dyDescent="0.25">
      <c r="A74" s="144">
        <v>3223</v>
      </c>
      <c r="B74" s="166" t="s">
        <v>74</v>
      </c>
      <c r="C74" s="151">
        <v>0</v>
      </c>
      <c r="D74" s="157"/>
      <c r="E74" s="157"/>
      <c r="F74" s="157"/>
      <c r="G74" s="157"/>
      <c r="H74" s="157"/>
      <c r="I74" s="157">
        <v>0</v>
      </c>
      <c r="J74" s="157"/>
      <c r="K74" s="157"/>
      <c r="L74" s="157"/>
      <c r="M74" s="157"/>
      <c r="N74" s="151">
        <f t="shared" si="24"/>
        <v>3000</v>
      </c>
      <c r="O74" s="157"/>
      <c r="P74" s="157"/>
      <c r="Q74" s="157"/>
      <c r="R74" s="157"/>
      <c r="S74" s="157">
        <v>3000</v>
      </c>
      <c r="T74" s="157"/>
      <c r="U74" s="157"/>
      <c r="V74" s="157"/>
      <c r="W74" s="151">
        <f t="shared" si="25"/>
        <v>3000</v>
      </c>
      <c r="X74" s="157"/>
      <c r="Y74" s="157"/>
      <c r="Z74" s="157"/>
      <c r="AA74" s="157"/>
      <c r="AB74" s="157">
        <v>3000</v>
      </c>
      <c r="AC74" s="157"/>
      <c r="AD74" s="157"/>
      <c r="AE74" s="157"/>
    </row>
    <row r="75" spans="1:31" ht="15.75" x14ac:dyDescent="0.25">
      <c r="A75" s="144">
        <v>3236</v>
      </c>
      <c r="B75" s="166" t="s">
        <v>92</v>
      </c>
      <c r="C75" s="151">
        <v>0</v>
      </c>
      <c r="D75" s="157"/>
      <c r="E75" s="157"/>
      <c r="F75" s="157"/>
      <c r="G75" s="157"/>
      <c r="H75" s="157"/>
      <c r="I75" s="157">
        <v>0</v>
      </c>
      <c r="J75" s="157"/>
      <c r="K75" s="157"/>
      <c r="L75" s="157"/>
      <c r="M75" s="157"/>
      <c r="N75" s="151">
        <f t="shared" si="24"/>
        <v>1500</v>
      </c>
      <c r="O75" s="157"/>
      <c r="P75" s="157"/>
      <c r="Q75" s="157"/>
      <c r="R75" s="157"/>
      <c r="S75" s="157">
        <v>1500</v>
      </c>
      <c r="T75" s="157"/>
      <c r="U75" s="157"/>
      <c r="V75" s="157"/>
      <c r="W75" s="151">
        <f t="shared" si="25"/>
        <v>1500</v>
      </c>
      <c r="X75" s="157"/>
      <c r="Y75" s="157"/>
      <c r="Z75" s="157"/>
      <c r="AA75" s="157"/>
      <c r="AB75" s="157">
        <v>1500</v>
      </c>
      <c r="AC75" s="157"/>
      <c r="AD75" s="157"/>
      <c r="AE75" s="157"/>
    </row>
    <row r="76" spans="1:31" ht="15.75" x14ac:dyDescent="0.25">
      <c r="A76" s="159">
        <v>3231</v>
      </c>
      <c r="B76" s="143" t="s">
        <v>83</v>
      </c>
      <c r="C76" s="151">
        <v>0</v>
      </c>
      <c r="D76" s="157"/>
      <c r="E76" s="157"/>
      <c r="F76" s="157"/>
      <c r="G76" s="157"/>
      <c r="H76" s="157"/>
      <c r="I76" s="157">
        <v>0</v>
      </c>
      <c r="J76" s="157"/>
      <c r="K76" s="157"/>
      <c r="L76" s="157"/>
      <c r="M76" s="157"/>
      <c r="N76" s="151">
        <f t="shared" si="24"/>
        <v>500</v>
      </c>
      <c r="O76" s="157"/>
      <c r="P76" s="157"/>
      <c r="Q76" s="157"/>
      <c r="R76" s="157"/>
      <c r="S76" s="157">
        <v>500</v>
      </c>
      <c r="T76" s="157"/>
      <c r="U76" s="157"/>
      <c r="V76" s="157"/>
      <c r="W76" s="151">
        <f t="shared" si="25"/>
        <v>500</v>
      </c>
      <c r="X76" s="157"/>
      <c r="Y76" s="157"/>
      <c r="Z76" s="157"/>
      <c r="AA76" s="157"/>
      <c r="AB76" s="157">
        <v>500</v>
      </c>
      <c r="AC76" s="157"/>
      <c r="AD76" s="157"/>
      <c r="AE76" s="157"/>
    </row>
    <row r="77" spans="1:31" ht="15.75" x14ac:dyDescent="0.25">
      <c r="A77" s="159"/>
      <c r="B77" s="143"/>
      <c r="C77" s="151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1"/>
      <c r="O77" s="157"/>
      <c r="P77" s="157"/>
      <c r="Q77" s="157"/>
      <c r="R77" s="157"/>
      <c r="S77" s="157"/>
      <c r="T77" s="157"/>
      <c r="U77" s="157"/>
      <c r="V77" s="157"/>
      <c r="W77" s="151"/>
      <c r="X77" s="157"/>
      <c r="Y77" s="157"/>
      <c r="Z77" s="157"/>
      <c r="AA77" s="157"/>
      <c r="AB77" s="157"/>
      <c r="AC77" s="157"/>
      <c r="AD77" s="157"/>
      <c r="AE77" s="157"/>
    </row>
    <row r="78" spans="1:31" s="5" customFormat="1" ht="26.25" x14ac:dyDescent="0.25">
      <c r="A78" s="221" t="s">
        <v>36</v>
      </c>
      <c r="B78" s="222" t="s">
        <v>367</v>
      </c>
      <c r="C78" s="223">
        <f>SUM(C80)</f>
        <v>272043.78000000003</v>
      </c>
      <c r="D78" s="223"/>
      <c r="E78" s="223">
        <f>SUM(E80)</f>
        <v>272043.78000000003</v>
      </c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</row>
    <row r="79" spans="1:31" ht="15.75" x14ac:dyDescent="0.25">
      <c r="A79" s="159"/>
      <c r="B79" s="143"/>
      <c r="C79" s="151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1"/>
      <c r="O79" s="157"/>
      <c r="P79" s="157"/>
      <c r="Q79" s="157"/>
      <c r="R79" s="157"/>
      <c r="S79" s="157"/>
      <c r="T79" s="157"/>
      <c r="U79" s="157"/>
      <c r="V79" s="157"/>
      <c r="W79" s="151"/>
      <c r="X79" s="157"/>
      <c r="Y79" s="157"/>
      <c r="Z79" s="157"/>
      <c r="AA79" s="157"/>
      <c r="AB79" s="157"/>
      <c r="AC79" s="157"/>
      <c r="AD79" s="157"/>
      <c r="AE79" s="157"/>
    </row>
    <row r="80" spans="1:31" s="5" customFormat="1" ht="39" x14ac:dyDescent="0.25">
      <c r="A80" s="152" t="s">
        <v>368</v>
      </c>
      <c r="B80" s="153" t="s">
        <v>369</v>
      </c>
      <c r="C80" s="154">
        <f>SUM(D80:M80)</f>
        <v>272043.78000000003</v>
      </c>
      <c r="D80" s="154"/>
      <c r="E80" s="154">
        <f>SUM(E81)</f>
        <v>272043.78000000003</v>
      </c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</row>
    <row r="81" spans="1:31" ht="40.5" customHeight="1" x14ac:dyDescent="0.25">
      <c r="A81" s="155">
        <v>3232</v>
      </c>
      <c r="B81" s="143" t="s">
        <v>47</v>
      </c>
      <c r="C81" s="151">
        <f>SUM(D81:M81)</f>
        <v>272043.78000000003</v>
      </c>
      <c r="D81" s="157"/>
      <c r="E81" s="157">
        <v>272043.78000000003</v>
      </c>
      <c r="F81" s="157"/>
      <c r="G81" s="157"/>
      <c r="H81" s="157"/>
      <c r="I81" s="157"/>
      <c r="J81" s="157"/>
      <c r="K81" s="157"/>
      <c r="L81" s="157"/>
      <c r="M81" s="157"/>
      <c r="N81" s="151"/>
      <c r="O81" s="157"/>
      <c r="P81" s="157"/>
      <c r="Q81" s="157"/>
      <c r="R81" s="157"/>
      <c r="S81" s="157"/>
      <c r="T81" s="157"/>
      <c r="U81" s="157"/>
      <c r="V81" s="157"/>
      <c r="W81" s="151"/>
      <c r="X81" s="157"/>
      <c r="Y81" s="157"/>
      <c r="Z81" s="157"/>
      <c r="AA81" s="157"/>
      <c r="AB81" s="157"/>
      <c r="AC81" s="157"/>
      <c r="AD81" s="157"/>
      <c r="AE81" s="157"/>
    </row>
    <row r="82" spans="1:31" ht="15.75" x14ac:dyDescent="0.25">
      <c r="A82" s="3"/>
      <c r="B82" s="130"/>
      <c r="C82" s="132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28"/>
      <c r="O82" s="129"/>
      <c r="P82" s="129"/>
      <c r="Q82" s="129"/>
      <c r="R82" s="129"/>
      <c r="S82" s="129"/>
      <c r="T82" s="102"/>
      <c r="U82" s="102"/>
      <c r="V82" s="102"/>
      <c r="W82" s="128"/>
      <c r="X82" s="129"/>
      <c r="Y82" s="129"/>
      <c r="Z82" s="129"/>
      <c r="AA82" s="129"/>
      <c r="AB82" s="129"/>
      <c r="AC82" s="102"/>
      <c r="AD82" s="102"/>
      <c r="AE82" s="102"/>
    </row>
    <row r="83" spans="1:31" ht="15" x14ac:dyDescent="0.2">
      <c r="A83" s="38"/>
      <c r="B83" s="7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29"/>
      <c r="O83" s="129"/>
      <c r="P83" s="129"/>
      <c r="Q83" s="129"/>
      <c r="R83" s="129"/>
      <c r="S83" s="129"/>
      <c r="T83" s="102"/>
      <c r="U83" s="102"/>
      <c r="V83" s="102"/>
      <c r="W83" s="129"/>
      <c r="X83" s="129"/>
      <c r="Y83" s="129"/>
      <c r="Z83" s="129"/>
      <c r="AA83" s="129"/>
      <c r="AB83" s="129"/>
      <c r="AC83" s="102"/>
      <c r="AD83" s="102"/>
      <c r="AE83" s="102"/>
    </row>
    <row r="84" spans="1:31" ht="15" x14ac:dyDescent="0.2">
      <c r="A84" s="38"/>
      <c r="B84" s="7" t="s">
        <v>326</v>
      </c>
      <c r="C84" s="131">
        <f>SUM(C9,C51,C78)</f>
        <v>6498809.9500000002</v>
      </c>
      <c r="D84" s="131">
        <f>SUM(D9,D53,D60,D70)</f>
        <v>1373000</v>
      </c>
      <c r="E84" s="131">
        <f>SUM(E9,E53,E60,E70,E78)</f>
        <v>272043.78000000003</v>
      </c>
      <c r="F84" s="131">
        <f t="shared" ref="F84:M84" si="26">SUM(F9,F53,F60,F70)</f>
        <v>0</v>
      </c>
      <c r="G84" s="131">
        <f t="shared" si="26"/>
        <v>358000</v>
      </c>
      <c r="H84" s="131">
        <f t="shared" si="26"/>
        <v>206000</v>
      </c>
      <c r="I84" s="131">
        <f t="shared" si="26"/>
        <v>3847600</v>
      </c>
      <c r="J84" s="131">
        <f t="shared" si="26"/>
        <v>3736.17</v>
      </c>
      <c r="K84" s="131">
        <f t="shared" si="26"/>
        <v>403430</v>
      </c>
      <c r="L84" s="131">
        <f t="shared" si="26"/>
        <v>15000</v>
      </c>
      <c r="M84" s="131">
        <f t="shared" si="26"/>
        <v>0</v>
      </c>
      <c r="N84" s="131">
        <f>SUM(N9,N51,N78)</f>
        <v>5794000</v>
      </c>
      <c r="O84" s="131">
        <f t="shared" ref="O84:V84" si="27">SUM(O9,O53,O60,O70)</f>
        <v>1623000</v>
      </c>
      <c r="P84" s="131">
        <f t="shared" si="27"/>
        <v>0</v>
      </c>
      <c r="Q84" s="131">
        <f t="shared" si="27"/>
        <v>148000</v>
      </c>
      <c r="R84" s="131">
        <f t="shared" si="27"/>
        <v>58000</v>
      </c>
      <c r="S84" s="131">
        <f t="shared" si="27"/>
        <v>3965000</v>
      </c>
      <c r="T84" s="131">
        <f t="shared" si="27"/>
        <v>0</v>
      </c>
      <c r="U84" s="131">
        <f t="shared" si="27"/>
        <v>0</v>
      </c>
      <c r="V84" s="131">
        <f t="shared" si="27"/>
        <v>0</v>
      </c>
      <c r="W84" s="131">
        <f>SUM(W9,W51,W78)</f>
        <v>5794000</v>
      </c>
      <c r="X84" s="131">
        <f t="shared" ref="X84:AE84" si="28">SUM(X9,X53,X60,X70)</f>
        <v>1623000</v>
      </c>
      <c r="Y84" s="131">
        <f t="shared" si="28"/>
        <v>0</v>
      </c>
      <c r="Z84" s="131">
        <f t="shared" si="28"/>
        <v>148000</v>
      </c>
      <c r="AA84" s="131">
        <f t="shared" si="28"/>
        <v>58000</v>
      </c>
      <c r="AB84" s="131">
        <f t="shared" si="28"/>
        <v>3965000</v>
      </c>
      <c r="AC84" s="131">
        <f t="shared" si="28"/>
        <v>0</v>
      </c>
      <c r="AD84" s="131">
        <f t="shared" si="28"/>
        <v>0</v>
      </c>
      <c r="AE84" s="131">
        <f t="shared" si="28"/>
        <v>0</v>
      </c>
    </row>
    <row r="85" spans="1:31" ht="15" x14ac:dyDescent="0.2">
      <c r="A85" s="38"/>
      <c r="B85" s="7"/>
      <c r="C85" s="129"/>
      <c r="D85" s="129"/>
      <c r="E85" s="129"/>
      <c r="F85" s="129"/>
      <c r="G85" s="129"/>
      <c r="H85" s="129"/>
      <c r="I85" s="102"/>
      <c r="J85" s="102"/>
      <c r="K85" s="102"/>
      <c r="L85" s="102"/>
      <c r="M85" s="3"/>
      <c r="N85" s="3"/>
      <c r="O85" s="3"/>
      <c r="P85" s="3"/>
      <c r="Q85" s="3"/>
      <c r="R85" s="3"/>
      <c r="S85" s="3"/>
      <c r="T85" s="3"/>
      <c r="U85" s="102"/>
      <c r="V85" s="3"/>
      <c r="W85" s="3"/>
      <c r="X85" s="3"/>
      <c r="Y85" s="3"/>
      <c r="Z85" s="3"/>
      <c r="AA85" s="3"/>
      <c r="AB85" s="3"/>
      <c r="AC85" s="3"/>
    </row>
    <row r="86" spans="1:31" ht="15" x14ac:dyDescent="0.2">
      <c r="A86" s="38"/>
      <c r="B86" s="7"/>
      <c r="C86" s="129"/>
      <c r="D86" s="129"/>
      <c r="E86" s="129"/>
      <c r="F86" s="129"/>
      <c r="G86" s="129"/>
      <c r="H86" s="129"/>
      <c r="I86" s="102"/>
      <c r="J86" s="102"/>
      <c r="K86" s="102"/>
      <c r="L86" s="102"/>
      <c r="M86" s="3"/>
      <c r="N86" s="3"/>
      <c r="O86" s="3"/>
      <c r="P86" s="3"/>
      <c r="Q86" s="3"/>
      <c r="R86" s="3"/>
      <c r="S86" s="3"/>
      <c r="T86" s="3"/>
      <c r="U86" s="102"/>
      <c r="V86" s="3"/>
      <c r="W86" s="3"/>
      <c r="X86" s="3"/>
      <c r="Y86" s="3"/>
      <c r="Z86" s="3"/>
      <c r="AA86" s="3"/>
      <c r="AB86" s="3"/>
      <c r="AC86" s="3"/>
    </row>
    <row r="87" spans="1:31" ht="48.75" customHeight="1" x14ac:dyDescent="0.3">
      <c r="A87" s="38"/>
      <c r="B87" s="20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31" x14ac:dyDescent="0.2">
      <c r="A88" s="38"/>
      <c r="B88" s="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31" x14ac:dyDescent="0.2">
      <c r="A89" s="38"/>
      <c r="B89" s="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31" x14ac:dyDescent="0.2">
      <c r="A90" s="38"/>
      <c r="B90" s="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31" x14ac:dyDescent="0.2">
      <c r="A91" s="38"/>
      <c r="B91" s="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31" x14ac:dyDescent="0.2">
      <c r="A92" s="38"/>
      <c r="B92" s="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31" x14ac:dyDescent="0.2">
      <c r="A93" s="38"/>
      <c r="B93" s="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31" x14ac:dyDescent="0.2">
      <c r="A94" s="38"/>
      <c r="B94" s="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31" x14ac:dyDescent="0.2">
      <c r="A95" s="38"/>
      <c r="B95" s="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31" x14ac:dyDescent="0.2">
      <c r="A96" s="38"/>
      <c r="B96" s="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">
      <c r="A97" s="38"/>
      <c r="B97" s="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">
      <c r="A98" s="38"/>
      <c r="B98" s="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">
      <c r="A99" s="38"/>
      <c r="B99" s="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">
      <c r="A100" s="38"/>
      <c r="B100" s="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">
      <c r="A101" s="38"/>
      <c r="B101" s="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">
      <c r="A102" s="38"/>
      <c r="B102" s="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">
      <c r="A103" s="38"/>
      <c r="B103" s="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">
      <c r="A104" s="38"/>
      <c r="B104" s="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">
      <c r="A105" s="38"/>
      <c r="B105" s="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">
      <c r="A106" s="38"/>
      <c r="B106" s="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">
      <c r="A107" s="38"/>
      <c r="B107" s="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">
      <c r="A108" s="38"/>
      <c r="B108" s="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">
      <c r="A109" s="38"/>
      <c r="B109" s="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">
      <c r="A110" s="38"/>
      <c r="B110" s="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">
      <c r="A111" s="38"/>
      <c r="B111" s="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">
      <c r="A112" s="38"/>
      <c r="B112" s="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">
      <c r="A113" s="38"/>
      <c r="B113" s="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">
      <c r="A114" s="38"/>
      <c r="B114" s="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">
      <c r="A115" s="38"/>
      <c r="B115" s="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">
      <c r="A116" s="38"/>
      <c r="B116" s="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">
      <c r="A117" s="38"/>
      <c r="B117" s="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">
      <c r="A118" s="38"/>
      <c r="B118" s="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">
      <c r="A119" s="38"/>
      <c r="B119" s="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</sheetData>
  <mergeCells count="5">
    <mergeCell ref="X2:Y2"/>
    <mergeCell ref="U1:AC1"/>
    <mergeCell ref="D2:E2"/>
    <mergeCell ref="A1:T1"/>
    <mergeCell ref="O2:P2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35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2023-03-14T07:39:11Z</cp:lastPrinted>
  <dcterms:created xsi:type="dcterms:W3CDTF">2013-09-11T11:00:21Z</dcterms:created>
  <dcterms:modified xsi:type="dcterms:W3CDTF">2023-03-14T07:39:27Z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