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225" windowWidth="19020" windowHeight="11760"/>
  </bookViews>
  <sheets>
    <sheet name="Sažetak općeg dijela" sheetId="9" r:id="rId1"/>
    <sheet name="Opći dio - Prihodi" sheetId="7" r:id="rId2"/>
    <sheet name="Opći dio - Rashodi" sheetId="6" r:id="rId3"/>
    <sheet name="Plan prih. po izvorima" sheetId="2" r:id="rId4"/>
    <sheet name="Plan rash. i izdat. po izvorima" sheetId="3" r:id="rId5"/>
  </sheets>
  <definedNames>
    <definedName name="_xlnm._FilterDatabase" localSheetId="1" hidden="1">'Opći dio - Prihodi'!$A$2:$F$90</definedName>
    <definedName name="_xlnm._FilterDatabase" localSheetId="2" hidden="1">'Opći dio - Rashodi'!$A$2:$F$107</definedName>
    <definedName name="_xlnm._FilterDatabase" localSheetId="4" hidden="1">'Plan rash. i izdat. po izvorima'!#REF!</definedName>
    <definedName name="_xlnm.Print_Area" localSheetId="0">'Sažetak općeg dijela'!$A$2:$H$29</definedName>
    <definedName name="_xlnm.Print_Titles" localSheetId="3">'Plan prih. po izvorima'!$1:$1</definedName>
    <definedName name="_xlnm.Print_Titles" localSheetId="4">'Plan rash. i izdat. po izvorima'!$1:$3</definedName>
  </definedNames>
  <calcPr calcId="125725"/>
</workbook>
</file>

<file path=xl/calcChain.xml><?xml version="1.0" encoding="utf-8"?>
<calcChain xmlns="http://schemas.openxmlformats.org/spreadsheetml/2006/main">
  <c r="O9" i="3"/>
  <c r="O7" s="1"/>
  <c r="Q9"/>
  <c r="Q7" s="1"/>
  <c r="R9"/>
  <c r="R7" s="1"/>
  <c r="S9"/>
  <c r="S7" s="1"/>
  <c r="T9"/>
  <c r="T7" s="1"/>
  <c r="U9"/>
  <c r="U7" s="1"/>
  <c r="V9"/>
  <c r="V7" s="1"/>
  <c r="X9"/>
  <c r="X7" s="1"/>
  <c r="Z9"/>
  <c r="Z7" s="1"/>
  <c r="AA9"/>
  <c r="AA7" s="1"/>
  <c r="AB9"/>
  <c r="AB7" s="1"/>
  <c r="AC9"/>
  <c r="AC7" s="1"/>
  <c r="AD9"/>
  <c r="AD7" s="1"/>
  <c r="AE9"/>
  <c r="AE7" s="1"/>
  <c r="N10"/>
  <c r="W10"/>
  <c r="N11"/>
  <c r="W11"/>
  <c r="N12"/>
  <c r="W12"/>
  <c r="N13"/>
  <c r="W13"/>
  <c r="N14"/>
  <c r="W14"/>
  <c r="N16"/>
  <c r="W16"/>
  <c r="N17"/>
  <c r="W17"/>
  <c r="N18"/>
  <c r="W18"/>
  <c r="N19"/>
  <c r="W19"/>
  <c r="N20"/>
  <c r="W20"/>
  <c r="N21"/>
  <c r="W21"/>
  <c r="N22"/>
  <c r="W22"/>
  <c r="N23"/>
  <c r="W23"/>
  <c r="N24"/>
  <c r="W24"/>
  <c r="N25"/>
  <c r="W25"/>
  <c r="N26"/>
  <c r="W26"/>
  <c r="N27"/>
  <c r="W27"/>
  <c r="N28"/>
  <c r="W28"/>
  <c r="N29"/>
  <c r="W29"/>
  <c r="N30"/>
  <c r="W30"/>
  <c r="N31"/>
  <c r="W31"/>
  <c r="N32"/>
  <c r="W32"/>
  <c r="N33"/>
  <c r="W33"/>
  <c r="N34"/>
  <c r="W34"/>
  <c r="N35"/>
  <c r="W35"/>
  <c r="N36"/>
  <c r="W36"/>
  <c r="N37"/>
  <c r="W37"/>
  <c r="N39"/>
  <c r="W39"/>
  <c r="N40"/>
  <c r="W40"/>
  <c r="N41"/>
  <c r="W41"/>
  <c r="N42"/>
  <c r="W42"/>
  <c r="N43"/>
  <c r="W43"/>
  <c r="N44"/>
  <c r="W44"/>
  <c r="N45"/>
  <c r="W45"/>
  <c r="O51"/>
  <c r="O49" s="1"/>
  <c r="W51"/>
  <c r="X51"/>
  <c r="X49" s="1"/>
  <c r="N52"/>
  <c r="W52"/>
  <c r="N54"/>
  <c r="W54"/>
  <c r="N55"/>
  <c r="W55"/>
  <c r="O58"/>
  <c r="R58"/>
  <c r="R49" s="1"/>
  <c r="S58"/>
  <c r="N58" s="1"/>
  <c r="W58"/>
  <c r="X58"/>
  <c r="AA58"/>
  <c r="AA49" s="1"/>
  <c r="AB58"/>
  <c r="N59"/>
  <c r="W59"/>
  <c r="O63"/>
  <c r="P63"/>
  <c r="Q63"/>
  <c r="Q49" s="1"/>
  <c r="R63"/>
  <c r="T63"/>
  <c r="T49" s="1"/>
  <c r="U63"/>
  <c r="U49" s="1"/>
  <c r="V63"/>
  <c r="V49" s="1"/>
  <c r="X63"/>
  <c r="Y63"/>
  <c r="Z63"/>
  <c r="Z49" s="1"/>
  <c r="AA63"/>
  <c r="AC63"/>
  <c r="AC49" s="1"/>
  <c r="AD63"/>
  <c r="AD49" s="1"/>
  <c r="AE63"/>
  <c r="AE49" s="1"/>
  <c r="N66"/>
  <c r="N63" s="1"/>
  <c r="S66"/>
  <c r="S63" s="1"/>
  <c r="AB66"/>
  <c r="AB63" s="1"/>
  <c r="N67"/>
  <c r="W67"/>
  <c r="N68"/>
  <c r="W68"/>
  <c r="N69"/>
  <c r="W69"/>
  <c r="N70"/>
  <c r="W70"/>
  <c r="N71"/>
  <c r="W71"/>
  <c r="N72"/>
  <c r="W72"/>
  <c r="O80"/>
  <c r="P80"/>
  <c r="Q80"/>
  <c r="R80"/>
  <c r="S80"/>
  <c r="T80"/>
  <c r="U80"/>
  <c r="V80"/>
  <c r="X80"/>
  <c r="Y80"/>
  <c r="Z80"/>
  <c r="AA80"/>
  <c r="AB80"/>
  <c r="AC80"/>
  <c r="AD80"/>
  <c r="AE80"/>
  <c r="I66"/>
  <c r="I63" s="1"/>
  <c r="I49" s="1"/>
  <c r="I58"/>
  <c r="I9"/>
  <c r="I7" s="1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77"/>
  <c r="C52"/>
  <c r="C53"/>
  <c r="C54"/>
  <c r="C55"/>
  <c r="C56"/>
  <c r="C59"/>
  <c r="C60"/>
  <c r="E76"/>
  <c r="C76" s="1"/>
  <c r="C74" s="1"/>
  <c r="D63"/>
  <c r="D58"/>
  <c r="D51"/>
  <c r="D9"/>
  <c r="D7" s="1"/>
  <c r="E51"/>
  <c r="H19" i="2"/>
  <c r="AB49" i="3" l="1"/>
  <c r="W49"/>
  <c r="W66"/>
  <c r="W63" s="1"/>
  <c r="N51"/>
  <c r="N49" s="1"/>
  <c r="S49"/>
  <c r="W9"/>
  <c r="N9"/>
  <c r="E74"/>
  <c r="I80"/>
  <c r="D49"/>
  <c r="D80"/>
  <c r="E63"/>
  <c r="F63"/>
  <c r="G63"/>
  <c r="H63"/>
  <c r="K63"/>
  <c r="L63"/>
  <c r="M63"/>
  <c r="J66"/>
  <c r="W80" l="1"/>
  <c r="W7"/>
  <c r="N80"/>
  <c r="N7"/>
  <c r="J63"/>
  <c r="C66"/>
  <c r="H10" i="9"/>
  <c r="H7"/>
  <c r="G10"/>
  <c r="G7"/>
  <c r="B34" i="2"/>
  <c r="C34"/>
  <c r="D34"/>
  <c r="E34"/>
  <c r="F34"/>
  <c r="G34"/>
  <c r="F115" i="6"/>
  <c r="F114" s="1"/>
  <c r="F112"/>
  <c r="F111" s="1"/>
  <c r="F110" s="1"/>
  <c r="F108"/>
  <c r="F106"/>
  <c r="F105" s="1"/>
  <c r="F103"/>
  <c r="F102"/>
  <c r="F99"/>
  <c r="F95"/>
  <c r="F93"/>
  <c r="F90"/>
  <c r="F88"/>
  <c r="F80"/>
  <c r="F78"/>
  <c r="F77"/>
  <c r="F74"/>
  <c r="F72"/>
  <c r="F71"/>
  <c r="F70" s="1"/>
  <c r="F67"/>
  <c r="F66"/>
  <c r="F65"/>
  <c r="F62"/>
  <c r="F61" s="1"/>
  <c r="F56"/>
  <c r="F55"/>
  <c r="F50"/>
  <c r="F48"/>
  <c r="F47" s="1"/>
  <c r="F39"/>
  <c r="F37"/>
  <c r="F27"/>
  <c r="F20"/>
  <c r="F15"/>
  <c r="F11"/>
  <c r="F9"/>
  <c r="F5"/>
  <c r="E115"/>
  <c r="E114" s="1"/>
  <c r="E112"/>
  <c r="E111" s="1"/>
  <c r="E110" s="1"/>
  <c r="E108"/>
  <c r="E106"/>
  <c r="E105" s="1"/>
  <c r="E103"/>
  <c r="E102" s="1"/>
  <c r="E99"/>
  <c r="E95"/>
  <c r="E93"/>
  <c r="E90"/>
  <c r="E88"/>
  <c r="E80"/>
  <c r="E78"/>
  <c r="E77"/>
  <c r="E74"/>
  <c r="E72"/>
  <c r="E71"/>
  <c r="E70" s="1"/>
  <c r="E67"/>
  <c r="E66" s="1"/>
  <c r="E65" s="1"/>
  <c r="E62"/>
  <c r="E61" s="1"/>
  <c r="E56"/>
  <c r="E55"/>
  <c r="E50"/>
  <c r="E48"/>
  <c r="E47" s="1"/>
  <c r="E39"/>
  <c r="E37"/>
  <c r="E27"/>
  <c r="E20"/>
  <c r="E15"/>
  <c r="E11"/>
  <c r="E9"/>
  <c r="E5"/>
  <c r="F89" i="7"/>
  <c r="F88" s="1"/>
  <c r="F86"/>
  <c r="F85" s="1"/>
  <c r="F84" s="1"/>
  <c r="F82"/>
  <c r="F81" s="1"/>
  <c r="F79"/>
  <c r="F77"/>
  <c r="F76" s="1"/>
  <c r="F75" s="1"/>
  <c r="F73"/>
  <c r="F72"/>
  <c r="F71" s="1"/>
  <c r="F68"/>
  <c r="F67" s="1"/>
  <c r="F66" s="1"/>
  <c r="F64"/>
  <c r="F63"/>
  <c r="F61"/>
  <c r="F59"/>
  <c r="F57"/>
  <c r="F56"/>
  <c r="F55" s="1"/>
  <c r="F53"/>
  <c r="F49"/>
  <c r="F48"/>
  <c r="F44" s="1"/>
  <c r="F46"/>
  <c r="F45"/>
  <c r="F39"/>
  <c r="F38" s="1"/>
  <c r="F37" s="1"/>
  <c r="F35"/>
  <c r="F32"/>
  <c r="F30"/>
  <c r="F29" s="1"/>
  <c r="F27"/>
  <c r="F25"/>
  <c r="F19" s="1"/>
  <c r="F18" s="1"/>
  <c r="F23"/>
  <c r="F20"/>
  <c r="F15"/>
  <c r="F12"/>
  <c r="F11"/>
  <c r="F9"/>
  <c r="F8" s="1"/>
  <c r="F4" s="1"/>
  <c r="F3" s="1"/>
  <c r="F6"/>
  <c r="F5"/>
  <c r="E89"/>
  <c r="E88" s="1"/>
  <c r="E86"/>
  <c r="E85" s="1"/>
  <c r="E84" s="1"/>
  <c r="E82"/>
  <c r="E81"/>
  <c r="E79"/>
  <c r="E77"/>
  <c r="E76" s="1"/>
  <c r="E75" s="1"/>
  <c r="E73"/>
  <c r="E72"/>
  <c r="E71" s="1"/>
  <c r="E68"/>
  <c r="E67"/>
  <c r="E66" s="1"/>
  <c r="E64"/>
  <c r="E63" s="1"/>
  <c r="E61"/>
  <c r="E59"/>
  <c r="E57"/>
  <c r="E56" s="1"/>
  <c r="E55" s="1"/>
  <c r="E53"/>
  <c r="E49"/>
  <c r="E48" s="1"/>
  <c r="E46"/>
  <c r="E45" s="1"/>
  <c r="E39"/>
  <c r="E38"/>
  <c r="E37" s="1"/>
  <c r="E35"/>
  <c r="E32"/>
  <c r="E30"/>
  <c r="E29" s="1"/>
  <c r="E27"/>
  <c r="E25"/>
  <c r="E23"/>
  <c r="E20"/>
  <c r="E19"/>
  <c r="E15"/>
  <c r="E12"/>
  <c r="E11"/>
  <c r="E9"/>
  <c r="E8"/>
  <c r="E6"/>
  <c r="E5"/>
  <c r="E4" s="1"/>
  <c r="D50" i="6"/>
  <c r="D78"/>
  <c r="D80"/>
  <c r="D77" s="1"/>
  <c r="D23" i="7"/>
  <c r="F58" i="3"/>
  <c r="F51"/>
  <c r="C51" s="1"/>
  <c r="F9"/>
  <c r="F80" s="1"/>
  <c r="C49" i="2"/>
  <c r="C19"/>
  <c r="E14" i="6" l="1"/>
  <c r="E4"/>
  <c r="F14"/>
  <c r="F4"/>
  <c r="H13" i="9"/>
  <c r="G13"/>
  <c r="B35" i="2"/>
  <c r="F70" i="7"/>
  <c r="E44"/>
  <c r="E18"/>
  <c r="E3" s="1"/>
  <c r="E70"/>
  <c r="F49" i="3"/>
  <c r="F7"/>
  <c r="E3" i="6" l="1"/>
  <c r="F3"/>
  <c r="G19" i="2"/>
  <c r="D49" i="7" l="1"/>
  <c r="D62" i="6"/>
  <c r="E9" i="3"/>
  <c r="G9"/>
  <c r="G80" s="1"/>
  <c r="H9"/>
  <c r="J9"/>
  <c r="K9"/>
  <c r="K80" s="1"/>
  <c r="L9"/>
  <c r="L80" s="1"/>
  <c r="M9"/>
  <c r="M80" s="1"/>
  <c r="C9" l="1"/>
  <c r="M49"/>
  <c r="G49"/>
  <c r="K49"/>
  <c r="L49"/>
  <c r="G49" i="2"/>
  <c r="F49"/>
  <c r="E49"/>
  <c r="D49"/>
  <c r="B49"/>
  <c r="J58" i="3"/>
  <c r="J80" s="1"/>
  <c r="D99" i="6"/>
  <c r="B50" i="2" l="1"/>
  <c r="D20" i="7"/>
  <c r="F7" i="9"/>
  <c r="C68" i="3" l="1"/>
  <c r="H58"/>
  <c r="H80" s="1"/>
  <c r="E58"/>
  <c r="D19" i="2"/>
  <c r="E19"/>
  <c r="F19"/>
  <c r="B19"/>
  <c r="C58" i="3" l="1"/>
  <c r="C80" s="1"/>
  <c r="E80"/>
  <c r="J49"/>
  <c r="E49"/>
  <c r="C63"/>
  <c r="M7"/>
  <c r="L7"/>
  <c r="G7"/>
  <c r="J7"/>
  <c r="H7"/>
  <c r="K7"/>
  <c r="E7"/>
  <c r="D39" i="7"/>
  <c r="C7" i="3" l="1"/>
  <c r="H25" i="9"/>
  <c r="G25"/>
  <c r="F25"/>
  <c r="F10"/>
  <c r="F13" s="1"/>
  <c r="F27" l="1"/>
  <c r="H27"/>
  <c r="G27"/>
  <c r="D115" i="6"/>
  <c r="D114"/>
  <c r="D112"/>
  <c r="D111"/>
  <c r="D110" s="1"/>
  <c r="D108"/>
  <c r="D106"/>
  <c r="D105" s="1"/>
  <c r="D103"/>
  <c r="D102"/>
  <c r="D95"/>
  <c r="D93"/>
  <c r="D90"/>
  <c r="D88"/>
  <c r="D74"/>
  <c r="D72"/>
  <c r="D67"/>
  <c r="D66" s="1"/>
  <c r="D56"/>
  <c r="D55" s="1"/>
  <c r="D71" l="1"/>
  <c r="A17" i="7"/>
  <c r="D15"/>
  <c r="D12"/>
  <c r="D32"/>
  <c r="D30"/>
  <c r="D9"/>
  <c r="D8" s="1"/>
  <c r="A90"/>
  <c r="D89"/>
  <c r="A89"/>
  <c r="D88"/>
  <c r="A88"/>
  <c r="A87"/>
  <c r="D86"/>
  <c r="A86"/>
  <c r="A85"/>
  <c r="A84"/>
  <c r="A83"/>
  <c r="D82"/>
  <c r="A82"/>
  <c r="D81"/>
  <c r="A81"/>
  <c r="A80"/>
  <c r="D79"/>
  <c r="A79"/>
  <c r="A78"/>
  <c r="D77"/>
  <c r="A77"/>
  <c r="A76"/>
  <c r="A75"/>
  <c r="A74"/>
  <c r="D73"/>
  <c r="D72" s="1"/>
  <c r="D71" s="1"/>
  <c r="A73"/>
  <c r="A72"/>
  <c r="A71"/>
  <c r="A70"/>
  <c r="A69"/>
  <c r="D68"/>
  <c r="D67" s="1"/>
  <c r="D66" s="1"/>
  <c r="A68"/>
  <c r="A67"/>
  <c r="A66"/>
  <c r="A65"/>
  <c r="D64"/>
  <c r="D63" s="1"/>
  <c r="A64"/>
  <c r="A63"/>
  <c r="A62"/>
  <c r="D61"/>
  <c r="A61"/>
  <c r="A60"/>
  <c r="D59"/>
  <c r="A59"/>
  <c r="A58"/>
  <c r="D57"/>
  <c r="A57"/>
  <c r="A56"/>
  <c r="A55"/>
  <c r="A54"/>
  <c r="D53"/>
  <c r="A53"/>
  <c r="A52"/>
  <c r="A49"/>
  <c r="A48"/>
  <c r="A47"/>
  <c r="D46"/>
  <c r="D45" s="1"/>
  <c r="A46"/>
  <c r="A45"/>
  <c r="A44"/>
  <c r="A43"/>
  <c r="A42"/>
  <c r="A41"/>
  <c r="D38"/>
  <c r="D37" s="1"/>
  <c r="A39"/>
  <c r="A38"/>
  <c r="A37"/>
  <c r="A36"/>
  <c r="D35"/>
  <c r="A35"/>
  <c r="A34"/>
  <c r="A33"/>
  <c r="A32"/>
  <c r="A31"/>
  <c r="A30"/>
  <c r="A29"/>
  <c r="A28"/>
  <c r="D27"/>
  <c r="A27"/>
  <c r="A26"/>
  <c r="D25"/>
  <c r="D19" s="1"/>
  <c r="A25"/>
  <c r="A22"/>
  <c r="A21"/>
  <c r="A20"/>
  <c r="A19"/>
  <c r="A18"/>
  <c r="A16"/>
  <c r="A15"/>
  <c r="A13"/>
  <c r="A12"/>
  <c r="A11"/>
  <c r="A10"/>
  <c r="A9"/>
  <c r="A8"/>
  <c r="A7"/>
  <c r="D6"/>
  <c r="D5" s="1"/>
  <c r="A6"/>
  <c r="A5"/>
  <c r="A4"/>
  <c r="A3"/>
  <c r="A107" i="6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D65"/>
  <c r="A65"/>
  <c r="A64"/>
  <c r="A63"/>
  <c r="A62"/>
  <c r="A61"/>
  <c r="A54"/>
  <c r="A53"/>
  <c r="A52"/>
  <c r="A51"/>
  <c r="A50"/>
  <c r="A49"/>
  <c r="D48"/>
  <c r="A48"/>
  <c r="A47"/>
  <c r="A46"/>
  <c r="A45"/>
  <c r="A44"/>
  <c r="A43"/>
  <c r="A42"/>
  <c r="A41"/>
  <c r="A40"/>
  <c r="D39"/>
  <c r="A39"/>
  <c r="A38"/>
  <c r="D37"/>
  <c r="A37"/>
  <c r="A36"/>
  <c r="A35"/>
  <c r="A34"/>
  <c r="A33"/>
  <c r="A32"/>
  <c r="A31"/>
  <c r="A30"/>
  <c r="A29"/>
  <c r="A28"/>
  <c r="D27"/>
  <c r="A27"/>
  <c r="A26"/>
  <c r="A25"/>
  <c r="A24"/>
  <c r="A23"/>
  <c r="A22"/>
  <c r="A21"/>
  <c r="D20"/>
  <c r="A20"/>
  <c r="A19"/>
  <c r="A18"/>
  <c r="A17"/>
  <c r="A16"/>
  <c r="D15"/>
  <c r="A15"/>
  <c r="A14"/>
  <c r="A13"/>
  <c r="A12"/>
  <c r="D11"/>
  <c r="A11"/>
  <c r="A10"/>
  <c r="D9"/>
  <c r="A9"/>
  <c r="A8"/>
  <c r="A7"/>
  <c r="A6"/>
  <c r="D5"/>
  <c r="A5"/>
  <c r="A4"/>
  <c r="A3"/>
  <c r="D70" l="1"/>
  <c r="D61"/>
  <c r="D47"/>
  <c r="D14"/>
  <c r="D29" i="7"/>
  <c r="D11"/>
  <c r="D4" s="1"/>
  <c r="D76"/>
  <c r="D75" s="1"/>
  <c r="D70" s="1"/>
  <c r="D56"/>
  <c r="D55" s="1"/>
  <c r="D85"/>
  <c r="D84" s="1"/>
  <c r="D48"/>
  <c r="D44" s="1"/>
  <c r="D4" i="6"/>
  <c r="D18" i="7" l="1"/>
  <c r="D3" s="1"/>
  <c r="D3" i="6"/>
  <c r="B20" i="2" l="1"/>
  <c r="H49" i="3"/>
  <c r="C49" l="1"/>
</calcChain>
</file>

<file path=xl/sharedStrings.xml><?xml version="1.0" encoding="utf-8"?>
<sst xmlns="http://schemas.openxmlformats.org/spreadsheetml/2006/main" count="504" uniqueCount="377">
  <si>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</si>
  <si>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</si>
  <si>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</si>
  <si>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</si>
  <si>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</si>
  <si>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</si>
  <si>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</si>
  <si>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</si>
  <si>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</si>
  <si>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</si>
  <si>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</si>
  <si>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</si>
  <si>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</si>
  <si>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</si>
  <si>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</si>
  <si>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</si>
  <si>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</si>
  <si>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</si>
  <si>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</si>
  <si>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</si>
  <si>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</si>
  <si>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</si>
  <si>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</si>
  <si>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</si>
  <si>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</si>
  <si>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</si>
  <si>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</si>
  <si>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</si>
  <si>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</si>
  <si>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Rashodi za nabavu nefinancijske imovine</t>
  </si>
  <si>
    <t>Materijalna imovina - prirodna bogatstva</t>
  </si>
  <si>
    <t>Knjige, umjetnička djela i ostale izložbene vrijednosti</t>
  </si>
  <si>
    <t>OPĆI DIO</t>
  </si>
  <si>
    <t>PRIHODI UKUPNO</t>
  </si>
  <si>
    <t>RASHODI UKUPNO</t>
  </si>
  <si>
    <t>A</t>
  </si>
  <si>
    <t>Program</t>
  </si>
  <si>
    <t>len</t>
  </si>
  <si>
    <t>Račun iz računskog plana</t>
  </si>
  <si>
    <t>Račun iz raču.plana</t>
  </si>
  <si>
    <t>Plaće za redovan rad</t>
  </si>
  <si>
    <t>Doprinosi za obvezno zdravstveno osiguranje</t>
  </si>
  <si>
    <t>Doprinosi za obvezno osiguranje u slučaju nezaposlenosti</t>
  </si>
  <si>
    <t>Uredski materijal i ostali materijalni rashodi</t>
  </si>
  <si>
    <t>Materijal i sirovine</t>
  </si>
  <si>
    <t>Uređaji, strojevi i oprema za ostale namjene</t>
  </si>
  <si>
    <t>Dodatna ulaganja na građevinskim objektima</t>
  </si>
  <si>
    <t>Usluge tekućeg i investicijskog održavanja</t>
  </si>
  <si>
    <t>3</t>
  </si>
  <si>
    <t>Rashodi poslovanja</t>
  </si>
  <si>
    <t>31</t>
  </si>
  <si>
    <t>311</t>
  </si>
  <si>
    <t>3111</t>
  </si>
  <si>
    <t>3113</t>
  </si>
  <si>
    <t>Plaće za prekovremeni rad</t>
  </si>
  <si>
    <t>3114</t>
  </si>
  <si>
    <t>Plaće za posebne uvjete rada</t>
  </si>
  <si>
    <t>3121</t>
  </si>
  <si>
    <t>3132</t>
  </si>
  <si>
    <t>3133</t>
  </si>
  <si>
    <t>32</t>
  </si>
  <si>
    <t>321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</si>
  <si>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</si>
  <si>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</si>
  <si>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</si>
  <si>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</si>
  <si>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</si>
  <si>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</si>
  <si>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</si>
  <si>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</si>
  <si>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</si>
  <si>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3221</t>
  </si>
  <si>
    <t>3222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</si>
  <si>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</si>
  <si>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</si>
  <si>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</si>
  <si>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</si>
  <si>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</si>
  <si>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</si>
  <si>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</si>
  <si>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</si>
  <si>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</si>
  <si>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3231</t>
  </si>
  <si>
    <t>Usluge telefona, pošte i prijevoza</t>
  </si>
  <si>
    <t>3232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</si>
  <si>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</si>
  <si>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</si>
  <si>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</si>
  <si>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</si>
  <si>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</si>
  <si>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</si>
  <si>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</si>
  <si>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</si>
  <si>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</si>
  <si>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</si>
  <si>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</si>
  <si>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</si>
  <si>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</si>
  <si>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</si>
  <si>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</si>
  <si>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</si>
  <si>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</si>
  <si>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</si>
  <si>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</si>
  <si>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</si>
  <si>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</si>
  <si>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</si>
  <si>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</si>
  <si>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</si>
  <si>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</si>
  <si>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</si>
  <si>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</si>
  <si>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</si>
  <si>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</si>
  <si>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</si>
  <si>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</si>
  <si>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</t>
  </si>
  <si>
    <t>Financijski rashodi</t>
  </si>
  <si>
    <t>342</t>
  </si>
  <si>
    <t>Kamate za primljene kredite i zajmove</t>
  </si>
  <si>
    <t>3423</t>
  </si>
  <si>
    <t>Kamate za primljene kredite i zajmove od kreditnih i ostalih financijskih institucija izvan javnog sektora</t>
  </si>
  <si>
    <t>343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</si>
  <si>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</si>
  <si>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</si>
  <si>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</si>
  <si>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</si>
  <si>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</si>
  <si>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</si>
  <si>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</si>
  <si>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</si>
  <si>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</si>
  <si>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</si>
  <si>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</si>
  <si>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</si>
  <si>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</si>
  <si>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</si>
  <si>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3722</t>
  </si>
  <si>
    <t>Naknade građanima i kućanstvima u naravi</t>
  </si>
  <si>
    <t>38</t>
  </si>
  <si>
    <t>Ostali rashodi</t>
  </si>
  <si>
    <t>Kazne, penali i naknade štete</t>
  </si>
  <si>
    <t>Naknade šteta pravnim i fizičkim osobama</t>
  </si>
  <si>
    <t>Ugovorene kazne i ostale naknade šteta</t>
  </si>
  <si>
    <t>4</t>
  </si>
  <si>
    <t>41</t>
  </si>
  <si>
    <t>Rashodi za nabavu neproizvedene dugotrajne imovine</t>
  </si>
  <si>
    <t>411</t>
  </si>
  <si>
    <t>4111</t>
  </si>
  <si>
    <t>Zemljište</t>
  </si>
  <si>
    <t>412</t>
  </si>
  <si>
    <t>Nematerijalna imovina</t>
  </si>
  <si>
    <t>4123</t>
  </si>
  <si>
    <t>Licence</t>
  </si>
  <si>
    <t>4124</t>
  </si>
  <si>
    <t>Ostala prava</t>
  </si>
  <si>
    <t>42</t>
  </si>
  <si>
    <t>Rashodi za nabavu proizvedene dugotrajne imovine</t>
  </si>
  <si>
    <t>421</t>
  </si>
  <si>
    <t>Građevinski objekti</t>
  </si>
  <si>
    <t>4212</t>
  </si>
  <si>
    <t>Poslovni objekti</t>
  </si>
  <si>
    <t>422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</si>
  <si>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</si>
  <si>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</si>
  <si>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</si>
  <si>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</si>
  <si>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</si>
  <si>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</si>
  <si>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</si>
  <si>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Medicinska i laboratorijska oprema</t>
  </si>
  <si>
    <t>4225</t>
  </si>
  <si>
    <t>Instrumenti, uređaji i strojevi</t>
  </si>
  <si>
    <t>4226</t>
  </si>
  <si>
    <t>Sportska i glazbena oprema</t>
  </si>
  <si>
    <t>4227</t>
  </si>
  <si>
    <t>423</t>
  </si>
  <si>
    <t>Prijevozna sredstva</t>
  </si>
  <si>
    <t>4231</t>
  </si>
  <si>
    <t>Prijevozna sredstva u cestovnom prometu</t>
  </si>
  <si>
    <t>424</t>
  </si>
  <si>
    <t>4242</t>
  </si>
  <si>
    <t>Umjetnička djela (izložena u galerijama, muzejima i slično)</t>
  </si>
  <si>
    <t>4244</t>
  </si>
  <si>
    <t>Ostale nespomenute izložbene vrijednosti</t>
  </si>
  <si>
    <t>Višegodišnji nasadi i osnovno stado</t>
  </si>
  <si>
    <t>4251</t>
  </si>
  <si>
    <t>Višegodišnji nasadi</t>
  </si>
  <si>
    <t>426</t>
  </si>
  <si>
    <t>Nematerijalna proizvedena imovina</t>
  </si>
  <si>
    <t>4262</t>
  </si>
  <si>
    <t>Ulaganja u računalne programe</t>
  </si>
  <si>
    <t>4263</t>
  </si>
  <si>
    <t>Umjetnička, literarna i znanstvena djela</t>
  </si>
  <si>
    <t>4264</t>
  </si>
  <si>
    <t>Ostala nematerijalna proizvedena imovina</t>
  </si>
  <si>
    <t>43</t>
  </si>
  <si>
    <t>Rashodi za nabavu plemenitih metala i ostalih pohranjenih vrijednosti</t>
  </si>
  <si>
    <t>431</t>
  </si>
  <si>
    <t>Plemeniti metali i ostale pohranjene vrijednosti</t>
  </si>
  <si>
    <t>4312</t>
  </si>
  <si>
    <t>Pohranjene knjige, umjetnička djela i slične vrijednosti</t>
  </si>
  <si>
    <t>44</t>
  </si>
  <si>
    <t>Rashodi za nabavu proizvedene kratkotrajne imovine</t>
  </si>
  <si>
    <t>441</t>
  </si>
  <si>
    <t>Rashodi za nabavu zaliha</t>
  </si>
  <si>
    <t>4411</t>
  </si>
  <si>
    <t>45</t>
  </si>
  <si>
    <t>Rashodi za dodatna ulaganja na nefinancijskoj imovini</t>
  </si>
  <si>
    <t>451</t>
  </si>
  <si>
    <t>4511</t>
  </si>
  <si>
    <t>Dodatna ulaganja na postrojenjima i opremi</t>
  </si>
  <si>
    <t>4521</t>
  </si>
  <si>
    <t>5</t>
  </si>
  <si>
    <t>Izdaci za financijsku imovinu i otplate zajmova</t>
  </si>
  <si>
    <t>53</t>
  </si>
  <si>
    <t>Izdaci za dionice i udjele u glavnici</t>
  </si>
  <si>
    <t>532</t>
  </si>
  <si>
    <t>Dionice i udjeli u glavnici trgovačkih društava u javnom sektoru</t>
  </si>
  <si>
    <t>5321</t>
  </si>
  <si>
    <t>54</t>
  </si>
  <si>
    <t>Izdaci za otplatu glavnice primljenih kredita i zajmova</t>
  </si>
  <si>
    <t>544</t>
  </si>
  <si>
    <t>Otplata glavnice primljenih kredita i zajmova od kreditnih i ostalih financijskih institucij izvan javnog sektora</t>
  </si>
  <si>
    <t>5443</t>
  </si>
  <si>
    <t>Otplata glavnice primljenih kredita od tuzemnih kreditnih institucija izvan javnog sektora</t>
  </si>
  <si>
    <t>Prihodi poslovanja</t>
  </si>
  <si>
    <t>Pomoći iz inozemstva i od subjekata unutar općeg proračuna</t>
  </si>
  <si>
    <t>Pomoći od inozemnih vlada</t>
  </si>
  <si>
    <t>Tekuće pomoći od inozemnih vlada</t>
  </si>
  <si>
    <t>Tekuće pomoći od inozemnih vlada u EU</t>
  </si>
  <si>
    <t>Pomoći od međunarodnih organizacija te institucija i tijela EU</t>
  </si>
  <si>
    <t>Tekuće pomoći od međunarodnih organizacija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</si>
  <si>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</si>
  <si>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</si>
  <si>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</si>
  <si>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Prihodi od imovine</t>
  </si>
  <si>
    <t>Prihodi od financijske imovine</t>
  </si>
  <si>
    <t>Kamate na oročena sredstva i depozite po viđenju</t>
  </si>
  <si>
    <t>Kamate na oročena sredstva</t>
  </si>
  <si>
    <t>Kamate na depozite po viđenju</t>
  </si>
  <si>
    <t>Prihodi od pozitivnih tečajnih razlika i razlika zbog primjene valutne klauzule</t>
  </si>
  <si>
    <t>Prihodi od pozitivnih tečajnih razlika</t>
  </si>
  <si>
    <t>Ostali prihodi od financijske imovine</t>
  </si>
  <si>
    <t>Prihodi od nefinancijske imovine</t>
  </si>
  <si>
    <t>Naknade za koncesije</t>
  </si>
  <si>
    <t>Naknade za koncesije za obavljanje javne zdravstvene službe i ostale koncesije</t>
  </si>
  <si>
    <t>Prihodi od zakupa i iznajmljivanja imovine</t>
  </si>
  <si>
    <t>Prihodi od zakupa poslovnih objekata</t>
  </si>
  <si>
    <t>Ostali prihodi od zakupa i iznajmljivanja imovine</t>
  </si>
  <si>
    <t>Ostali prihodi od nefinancijske imovine</t>
  </si>
  <si>
    <t>Prihodi od upravnih i administrativnih pristojbi, pristojbi po posebnim propisima i naknada</t>
  </si>
  <si>
    <t>Prihodi po posebnim propisima</t>
  </si>
  <si>
    <t>Ostali nespomenuti prihodi</t>
  </si>
  <si>
    <t>Prihodi s naslova osiguranja, refundacije štete i totalne štete</t>
  </si>
  <si>
    <t>Ostali prihodi za posebne namjene</t>
  </si>
  <si>
    <t>Ostali nespomenuti prihodi po posebnim propisima</t>
  </si>
  <si>
    <t>Prihodi od prodaje proizvoda i robe te pruženih usluga i prihodi od donacija</t>
  </si>
  <si>
    <t>Prihodi od prodaje proizvoda i robe te pruženih usluga</t>
  </si>
  <si>
    <t>Prihodi od pruženih usluga</t>
  </si>
  <si>
    <t>Donacije od pravnih i fizičkih osoba izvan općeg proračuna</t>
  </si>
  <si>
    <t>Tekuće donacije</t>
  </si>
  <si>
    <t>Kapitalne donacije</t>
  </si>
  <si>
    <t>Prihodi iz nadležnog proračuna i od HZZO-a na temelju ugovornih obaveza</t>
  </si>
  <si>
    <t xml:space="preserve">Prihodi iz nadležnog proračuna za financiranje redovne djelatnosti proračunskih korisnika 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</si>
  <si>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</si>
  <si>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</si>
  <si>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</si>
  <si>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Prihodi HZZO-a na temelju ugovornih obaveza</t>
  </si>
  <si>
    <t>Kazne, upravne mjere i ostali prihodi</t>
  </si>
  <si>
    <t>Ostali prihodi</t>
  </si>
  <si>
    <t>Prihodi od prodaje nefinancijske imovine</t>
  </si>
  <si>
    <t>Prihodi od prodaje neproizvedene dugotrajne imovine</t>
  </si>
  <si>
    <t>Prihodi od prodaje materijalne imovine - prirodnih bogatstava</t>
  </si>
  <si>
    <t>Poljoprivredno zemljište</t>
  </si>
  <si>
    <t>Prihodi od prodaje proizvedene dugotrajne imovine</t>
  </si>
  <si>
    <t>Prihodi od prodaje građevinskih objekata</t>
  </si>
  <si>
    <t>Stambeni objekti</t>
  </si>
  <si>
    <t>Ostali stambeni objekti</t>
  </si>
  <si>
    <t>Uredski objekti</t>
  </si>
  <si>
    <t>Prihodi od prodaje prijevoznih sredstava</t>
  </si>
  <si>
    <t>Osobni automobili</t>
  </si>
  <si>
    <t>Primici od financijske imovine i zaduživanja</t>
  </si>
  <si>
    <t>Primici od zaduživanja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</si>
  <si>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</si>
  <si>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</si>
  <si>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drugih razina vlasti</t>
  </si>
  <si>
    <t>Primljeni zajmovi od državnog proračuna</t>
  </si>
  <si>
    <t>Primljeni zajmovi od državnog proračuna - dugoročni</t>
  </si>
  <si>
    <t>PRIHODI OD PRODAJE NEFINANCIJSKE IMOVINE</t>
  </si>
  <si>
    <t>Prihodi od prodaje nefinancijske imovine i nadoknade šteta s osnova osiguranja</t>
  </si>
  <si>
    <t>Tekuće pomoći iz državnog proračuna proračunskim korisnicima proračuna JLP(R)S</t>
  </si>
  <si>
    <t>Tekuće pomoći proračunskim korisnicima iz proračuna JLP(R)S koji im nije nadležan</t>
  </si>
  <si>
    <t>Kapitalne pomoći iz državnog proračuna proračunskim korisnicima proračuna JLP(R)S</t>
  </si>
  <si>
    <t>Kapitalne pomoći proračunskim korisnicima iz proračuna JLP(R)S koji im nije nadležan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</si>
  <si>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</si>
  <si>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</si>
  <si>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</si>
  <si>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</si>
  <si>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</si>
  <si>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Naknade građanima i kućanstvima iz EU sredstava</t>
  </si>
  <si>
    <t>369</t>
  </si>
  <si>
    <t>3691</t>
  </si>
  <si>
    <t>3692</t>
  </si>
  <si>
    <t>3693</t>
  </si>
  <si>
    <t>3694</t>
  </si>
  <si>
    <t>Prenesena sredstva iz prethodne godine</t>
  </si>
  <si>
    <t>Pomoći dane u inozemstvo i unutar općeg proračuna</t>
  </si>
  <si>
    <t>RASHODI ZA NABAVU NEFINANCIJSKE IMOVINE</t>
  </si>
  <si>
    <t>UKUPAN DONOS VIŠKA/MANJKA IZ PRETHODNE(IH) GODINA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</si>
  <si>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</si>
  <si>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CENTAR ZA REHABILITACIJU "FORTICA" KRALJEVICA</t>
  </si>
  <si>
    <t>4302 Zakonski standard ustanova socijalne skrbi</t>
  </si>
  <si>
    <t>Redovna djelatnost Centra za rehabilitaciju "Fortica" Kraljevica</t>
  </si>
  <si>
    <t>Doprinosi za zdr.osig.</t>
  </si>
  <si>
    <t>Nakade za prijevoz, rad na terenu i odvojeni život</t>
  </si>
  <si>
    <t>Materijal i dijelovi za tekuće i inv.održ.</t>
  </si>
  <si>
    <t>Sitni inventar i autogume</t>
  </si>
  <si>
    <t>Službena, radna odjeća i obuća</t>
  </si>
  <si>
    <t>Programi županijskih ustanova iznad zakonskog standarda</t>
  </si>
  <si>
    <t>Radno okupacione aktivnosti korisnika u ustanovama socijalne skrbi PGŽ</t>
  </si>
  <si>
    <t>Ostali nepomenuti rashodi poslovanja</t>
  </si>
  <si>
    <t>Fizikalna terapija - DZSO Veli Lošinj i Centar za rehabilitaciju "Fortica"</t>
  </si>
  <si>
    <t>Ostali programi ustanova socijalne skrbi:</t>
  </si>
  <si>
    <t>Doprinosi za zdravstveno osig.</t>
  </si>
  <si>
    <t>Širenje mreže podrške u lokalnoj zajednici-projekt mobilnog tima</t>
  </si>
  <si>
    <t>UKUPNO PO IZVORIMA</t>
  </si>
  <si>
    <t>Sufinanciranje cijene uslluge, participacije i slično</t>
  </si>
  <si>
    <t>2022.</t>
  </si>
  <si>
    <t>Negativne tečajne razlike i razlike zbog promjene valutne klauzule</t>
  </si>
  <si>
    <t>Tekuće donacije od fizičkih osoba</t>
  </si>
  <si>
    <t>Tekuće donacije od neprofitnih organizacija</t>
  </si>
  <si>
    <t>Tekuće donacije od trgovačkih društava</t>
  </si>
  <si>
    <t>Kapitalne donacije od trgovačkih društava</t>
  </si>
  <si>
    <t>Ukupno prihodi i primici za 2022.</t>
  </si>
  <si>
    <t>Projekcija 2023.</t>
  </si>
  <si>
    <t>2023.</t>
  </si>
  <si>
    <t>PROJEKCIJA PLANA ZA 2023.</t>
  </si>
  <si>
    <t>Izvor 111-opći prihodi</t>
  </si>
  <si>
    <t>Izvor 4441 - prihodi za DEC</t>
  </si>
  <si>
    <t xml:space="preserve">Izvor 111 - opći prihodi </t>
  </si>
  <si>
    <t>Prihodi iz županijskog proračuna</t>
  </si>
  <si>
    <t>PLAN RASHODA PO - IZVORIMA</t>
  </si>
  <si>
    <t>Konto (razina 4)</t>
  </si>
  <si>
    <t>OPĆI DIO-PRIHODI</t>
  </si>
  <si>
    <t>Centar za rehabilitaciju "Fortica" Kraljevica</t>
  </si>
  <si>
    <t>OPĆI DIO RASHODI</t>
  </si>
  <si>
    <t>Ukupno prihodi i primici za 2023.</t>
  </si>
  <si>
    <t>Vlastiti prihodi                 T</t>
  </si>
  <si>
    <t>Prihodi za posebne namjene                                  O</t>
  </si>
  <si>
    <t>111-Opći prihodi</t>
  </si>
  <si>
    <t>4441-Prihodi za DEC</t>
  </si>
  <si>
    <t>Prihodi od zateznih kamata</t>
  </si>
  <si>
    <t>Zatezne kamate iz obveznih odnosa i drugo</t>
  </si>
  <si>
    <t>Projekcija plana
za 2023.</t>
  </si>
  <si>
    <t>Projekcija plana 
za 2024.</t>
  </si>
  <si>
    <t>Projekcija 2024.</t>
  </si>
  <si>
    <t>2024.</t>
  </si>
  <si>
    <t>PROJEKCIJA PLANA ZA 2024.</t>
  </si>
  <si>
    <t xml:space="preserve">Sitni inventar </t>
  </si>
  <si>
    <t>Ukupno prihodi i primici za 2024.</t>
  </si>
  <si>
    <t>A. RAČUN PRIHODA I RASHODA</t>
  </si>
  <si>
    <t>VIŠAK IZ PRETHODNE(IH) GODINE KOJI ĆE SE RASPOREDITI</t>
  </si>
  <si>
    <t>MANJAK IZ PRETHODNE(IH) GODINE KOJI ĆE SE POKRITI</t>
  </si>
  <si>
    <t>B. RAČUN FINANCIRANJA</t>
  </si>
  <si>
    <t>I.Izmjene i dopune financijskog plana za 2022.godinu</t>
  </si>
  <si>
    <t>I.IZMJENE I DOPUNE FINANCIJSKOG PLANA ZA 2022. I                                                                                                                                                PROJEKCIJE PLANA ZA  2023. I 2024. GODINU</t>
  </si>
  <si>
    <t>I.Izmjene i dopune financijskog plana za 2022.</t>
  </si>
  <si>
    <t>I.IZMJENE I DOPUNE FINANCIJSKOG PLANA ZA 2022.</t>
  </si>
  <si>
    <t>Doprinos za obvezno zdravstveno osiguranje u slučaju nezaposlenosti</t>
  </si>
  <si>
    <t>Izvor 181 - prenesena sredstva opći prihodi i primici</t>
  </si>
  <si>
    <t>Kapitalna ulaganja u ustanove socijalne skrbi</t>
  </si>
  <si>
    <t>K</t>
  </si>
  <si>
    <t>Adaptacija i rekonstrukcija objekata ustanova socijalne skrbi-Centar za rehabilitaciju "Fortica" Kraljevica</t>
  </si>
  <si>
    <t>Prenesena sredstva-pomoći-proračunski korisnici</t>
  </si>
  <si>
    <t>PLAN PRIHODA I PRIMITAKA-PO IZVORIMA (I.IZMJENE I DOPUNE)</t>
  </si>
  <si>
    <t>PLAN RASHODA I IZDATAKA - PO IZVORIMA (I.IZMJENE I DOPUNE)</t>
  </si>
</sst>
</file>

<file path=xl/styles.xml><?xml version="1.0" encoding="utf-8"?>
<styleSheet xmlns="http://schemas.openxmlformats.org/spreadsheetml/2006/main">
  <fonts count="62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7.5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sz val="7.5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7.5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10"/>
      <name val="Arial"/>
      <family val="2"/>
      <charset val="238"/>
    </font>
    <font>
      <i/>
      <sz val="9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4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sz val="10"/>
      <color rgb="FFFF0000"/>
      <name val="Arial"/>
      <family val="2"/>
      <charset val="238"/>
    </font>
    <font>
      <i/>
      <sz val="7.5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2"/>
      <color rgb="FFFF0000"/>
      <name val="Arial"/>
      <family val="2"/>
      <charset val="238"/>
    </font>
    <font>
      <sz val="16"/>
      <color rgb="FFFF0000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2" fillId="0" borderId="0"/>
    <xf numFmtId="0" fontId="14" fillId="0" borderId="0"/>
    <xf numFmtId="0" fontId="22" fillId="0" borderId="0"/>
  </cellStyleXfs>
  <cellXfs count="296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18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3" fillId="18" borderId="11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1" fontId="18" fillId="0" borderId="13" xfId="0" applyNumberFormat="1" applyFont="1" applyBorder="1" applyAlignment="1">
      <alignment horizontal="left" wrapText="1"/>
    </xf>
    <xf numFmtId="3" fontId="18" fillId="0" borderId="14" xfId="0" applyNumberFormat="1" applyFont="1" applyBorder="1"/>
    <xf numFmtId="3" fontId="18" fillId="0" borderId="15" xfId="0" applyNumberFormat="1" applyFont="1" applyBorder="1"/>
    <xf numFmtId="3" fontId="18" fillId="0" borderId="16" xfId="0" applyNumberFormat="1" applyFont="1" applyBorder="1"/>
    <xf numFmtId="3" fontId="18" fillId="0" borderId="17" xfId="0" applyNumberFormat="1" applyFont="1" applyBorder="1"/>
    <xf numFmtId="1" fontId="18" fillId="0" borderId="18" xfId="0" applyNumberFormat="1" applyFont="1" applyBorder="1" applyAlignment="1">
      <alignment wrapText="1"/>
    </xf>
    <xf numFmtId="3" fontId="18" fillId="0" borderId="19" xfId="0" applyNumberFormat="1" applyFont="1" applyBorder="1"/>
    <xf numFmtId="3" fontId="18" fillId="0" borderId="20" xfId="0" applyNumberFormat="1" applyFont="1" applyBorder="1"/>
    <xf numFmtId="3" fontId="18" fillId="0" borderId="21" xfId="0" applyNumberFormat="1" applyFont="1" applyBorder="1"/>
    <xf numFmtId="3" fontId="18" fillId="0" borderId="22" xfId="0" applyNumberFormat="1" applyFont="1" applyBorder="1"/>
    <xf numFmtId="1" fontId="19" fillId="0" borderId="23" xfId="0" applyNumberFormat="1" applyFont="1" applyBorder="1" applyAlignment="1">
      <alignment wrapText="1"/>
    </xf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0" fontId="25" fillId="0" borderId="0" xfId="0" quotePrefix="1" applyNumberFormat="1" applyFont="1" applyFill="1" applyBorder="1" applyAlignment="1" applyProtection="1">
      <alignment horizontal="center" vertical="center"/>
    </xf>
    <xf numFmtId="3" fontId="25" fillId="0" borderId="0" xfId="0" applyNumberFormat="1" applyFont="1" applyFill="1" applyBorder="1" applyAlignment="1" applyProtection="1"/>
    <xf numFmtId="0" fontId="24" fillId="0" borderId="11" xfId="0" quotePrefix="1" applyNumberFormat="1" applyFont="1" applyFill="1" applyBorder="1" applyAlignment="1" applyProtection="1">
      <alignment horizontal="left" vertical="center"/>
    </xf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quotePrefix="1" applyNumberFormat="1" applyFont="1" applyFill="1" applyBorder="1" applyAlignment="1" applyProtection="1">
      <alignment horizontal="left"/>
    </xf>
    <xf numFmtId="3" fontId="24" fillId="0" borderId="0" xfId="0" quotePrefix="1" applyNumberFormat="1" applyFont="1" applyFill="1" applyBorder="1" applyAlignment="1" applyProtection="1">
      <alignment horizontal="left"/>
    </xf>
    <xf numFmtId="3" fontId="22" fillId="0" borderId="0" xfId="0" applyNumberFormat="1" applyFont="1" applyFill="1" applyBorder="1" applyAlignment="1" applyProtection="1"/>
    <xf numFmtId="3" fontId="24" fillId="0" borderId="0" xfId="0" quotePrefix="1" applyNumberFormat="1" applyFont="1" applyFill="1" applyBorder="1" applyAlignment="1" applyProtection="1">
      <alignment horizontal="left" wrapText="1"/>
    </xf>
    <xf numFmtId="3" fontId="24" fillId="0" borderId="0" xfId="0" applyNumberFormat="1" applyFont="1" applyFill="1" applyBorder="1" applyAlignment="1" applyProtection="1"/>
    <xf numFmtId="3" fontId="22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4" fillId="0" borderId="0" xfId="0" quotePrefix="1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horizontal="center"/>
    </xf>
    <xf numFmtId="0" fontId="20" fillId="18" borderId="0" xfId="0" applyNumberFormat="1" applyFont="1" applyFill="1" applyBorder="1" applyAlignment="1" applyProtection="1">
      <alignment wrapText="1"/>
    </xf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33" fillId="0" borderId="0" xfId="42" applyFont="1" applyAlignment="1">
      <alignment horizontal="right" vertical="center"/>
    </xf>
    <xf numFmtId="0" fontId="31" fillId="0" borderId="0" xfId="42" applyFont="1" applyAlignment="1">
      <alignment horizontal="right" vertical="center"/>
    </xf>
    <xf numFmtId="4" fontId="35" fillId="20" borderId="30" xfId="42" applyNumberFormat="1" applyFont="1" applyFill="1" applyBorder="1" applyAlignment="1">
      <alignment vertical="center" wrapText="1"/>
    </xf>
    <xf numFmtId="0" fontId="31" fillId="0" borderId="0" xfId="42" applyFont="1" applyAlignment="1">
      <alignment horizontal="left" indent="1"/>
    </xf>
    <xf numFmtId="0" fontId="36" fillId="0" borderId="0" xfId="42" applyFont="1" applyAlignment="1">
      <alignment horizontal="right" vertical="center"/>
    </xf>
    <xf numFmtId="0" fontId="36" fillId="0" borderId="0" xfId="42" applyFont="1" applyAlignment="1">
      <alignment horizontal="left" indent="1"/>
    </xf>
    <xf numFmtId="4" fontId="37" fillId="20" borderId="30" xfId="42" applyNumberFormat="1" applyFont="1" applyFill="1" applyBorder="1" applyAlignment="1">
      <alignment vertical="center" wrapText="1"/>
    </xf>
    <xf numFmtId="0" fontId="34" fillId="0" borderId="0" xfId="42" applyFont="1" applyAlignment="1">
      <alignment horizontal="left" vertical="center"/>
    </xf>
    <xf numFmtId="0" fontId="19" fillId="20" borderId="30" xfId="42" applyFont="1" applyFill="1" applyBorder="1" applyAlignment="1">
      <alignment horizontal="left" vertical="center" wrapText="1"/>
    </xf>
    <xf numFmtId="0" fontId="18" fillId="20" borderId="30" xfId="42" applyFont="1" applyFill="1" applyBorder="1" applyAlignment="1">
      <alignment horizontal="left" vertical="center" wrapText="1"/>
    </xf>
    <xf numFmtId="0" fontId="19" fillId="0" borderId="29" xfId="42" applyFont="1" applyBorder="1" applyAlignment="1">
      <alignment horizontal="center" vertical="center" wrapText="1"/>
    </xf>
    <xf numFmtId="0" fontId="33" fillId="0" borderId="0" xfId="42" applyFont="1" applyAlignment="1">
      <alignment horizontal="left" indent="1"/>
    </xf>
    <xf numFmtId="0" fontId="35" fillId="0" borderId="29" xfId="42" applyFont="1" applyBorder="1" applyAlignment="1">
      <alignment horizontal="center" vertical="center" wrapText="1"/>
    </xf>
    <xf numFmtId="4" fontId="38" fillId="20" borderId="30" xfId="42" applyNumberFormat="1" applyFont="1" applyFill="1" applyBorder="1" applyAlignment="1">
      <alignment vertical="center" wrapText="1"/>
    </xf>
    <xf numFmtId="0" fontId="33" fillId="0" borderId="0" xfId="42" applyFont="1" applyAlignment="1">
      <alignment horizontal="left" indent="4"/>
    </xf>
    <xf numFmtId="4" fontId="41" fillId="20" borderId="30" xfId="42" applyNumberFormat="1" applyFont="1" applyFill="1" applyBorder="1" applyAlignment="1">
      <alignment vertical="center" wrapText="1"/>
    </xf>
    <xf numFmtId="0" fontId="42" fillId="0" borderId="0" xfId="42" applyFont="1" applyAlignment="1">
      <alignment horizontal="left" indent="4"/>
    </xf>
    <xf numFmtId="0" fontId="33" fillId="0" borderId="0" xfId="42" applyFont="1" applyAlignment="1"/>
    <xf numFmtId="0" fontId="35" fillId="20" borderId="30" xfId="42" applyFont="1" applyFill="1" applyBorder="1" applyAlignment="1">
      <alignment horizontal="left" wrapText="1" indent="4"/>
    </xf>
    <xf numFmtId="4" fontId="35" fillId="20" borderId="30" xfId="42" applyNumberFormat="1" applyFont="1" applyFill="1" applyBorder="1" applyAlignment="1">
      <alignment horizontal="right" wrapText="1"/>
    </xf>
    <xf numFmtId="4" fontId="43" fillId="20" borderId="30" xfId="42" applyNumberFormat="1" applyFont="1" applyFill="1" applyBorder="1" applyAlignment="1">
      <alignment horizontal="right" wrapText="1"/>
    </xf>
    <xf numFmtId="4" fontId="38" fillId="20" borderId="30" xfId="42" applyNumberFormat="1" applyFont="1" applyFill="1" applyBorder="1" applyAlignment="1">
      <alignment horizontal="right" wrapText="1"/>
    </xf>
    <xf numFmtId="0" fontId="33" fillId="0" borderId="0" xfId="42" applyFont="1" applyAlignment="1">
      <alignment horizontal="right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quotePrefix="1" applyFont="1" applyBorder="1" applyAlignment="1">
      <alignment horizontal="left" vertical="center"/>
    </xf>
    <xf numFmtId="0" fontId="25" fillId="0" borderId="0" xfId="0" quotePrefix="1" applyFont="1" applyBorder="1" applyAlignment="1">
      <alignment horizontal="center" vertical="center"/>
    </xf>
    <xf numFmtId="0" fontId="25" fillId="0" borderId="0" xfId="0" quotePrefix="1" applyFont="1" applyBorder="1" applyAlignment="1">
      <alignment horizontal="left" vertical="center"/>
    </xf>
    <xf numFmtId="0" fontId="22" fillId="0" borderId="0" xfId="0" quotePrefix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4" fillId="0" borderId="0" xfId="0" quotePrefix="1" applyFont="1" applyBorder="1" applyAlignment="1">
      <alignment horizontal="left" vertical="center" wrapText="1"/>
    </xf>
    <xf numFmtId="0" fontId="22" fillId="0" borderId="0" xfId="0" quotePrefix="1" applyFont="1" applyBorder="1" applyAlignment="1">
      <alignment horizontal="left" vertical="center" wrapText="1"/>
    </xf>
    <xf numFmtId="0" fontId="24" fillId="0" borderId="0" xfId="0" quotePrefix="1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4" fillId="0" borderId="11" xfId="0" quotePrefix="1" applyFont="1" applyBorder="1" applyAlignment="1">
      <alignment horizontal="left" vertical="center" wrapText="1"/>
    </xf>
    <xf numFmtId="0" fontId="24" fillId="0" borderId="11" xfId="0" quotePrefix="1" applyFont="1" applyBorder="1" applyAlignment="1">
      <alignment horizontal="center" vertical="center" wrapText="1"/>
    </xf>
    <xf numFmtId="0" fontId="44" fillId="20" borderId="30" xfId="42" applyFont="1" applyFill="1" applyBorder="1" applyAlignment="1">
      <alignment horizontal="left" wrapText="1" indent="5"/>
    </xf>
    <xf numFmtId="0" fontId="45" fillId="20" borderId="30" xfId="42" applyFont="1" applyFill="1" applyBorder="1" applyAlignment="1">
      <alignment horizontal="left" wrapText="1" indent="5"/>
    </xf>
    <xf numFmtId="4" fontId="43" fillId="20" borderId="30" xfId="42" applyNumberFormat="1" applyFont="1" applyFill="1" applyBorder="1" applyAlignment="1">
      <alignment vertical="center" wrapText="1"/>
    </xf>
    <xf numFmtId="0" fontId="46" fillId="0" borderId="0" xfId="42" applyFont="1" applyAlignment="1">
      <alignment horizontal="right" vertical="center"/>
    </xf>
    <xf numFmtId="0" fontId="47" fillId="20" borderId="30" xfId="42" applyFont="1" applyFill="1" applyBorder="1" applyAlignment="1">
      <alignment horizontal="left" vertical="center" wrapText="1"/>
    </xf>
    <xf numFmtId="4" fontId="39" fillId="20" borderId="30" xfId="42" applyNumberFormat="1" applyFont="1" applyFill="1" applyBorder="1" applyAlignment="1">
      <alignment vertical="center" wrapText="1"/>
    </xf>
    <xf numFmtId="0" fontId="46" fillId="0" borderId="0" xfId="42" applyFont="1" applyAlignment="1">
      <alignment horizontal="left" indent="1"/>
    </xf>
    <xf numFmtId="4" fontId="49" fillId="20" borderId="30" xfId="42" applyNumberFormat="1" applyFont="1" applyFill="1" applyBorder="1" applyAlignment="1">
      <alignment vertical="center" wrapText="1"/>
    </xf>
    <xf numFmtId="0" fontId="48" fillId="0" borderId="0" xfId="42" applyFont="1" applyAlignment="1">
      <alignment horizontal="left" indent="1"/>
    </xf>
    <xf numFmtId="0" fontId="39" fillId="20" borderId="30" xfId="42" applyFont="1" applyFill="1" applyBorder="1" applyAlignment="1">
      <alignment vertical="center" wrapText="1"/>
    </xf>
    <xf numFmtId="0" fontId="35" fillId="0" borderId="29" xfId="42" applyFont="1" applyBorder="1" applyAlignment="1">
      <alignment horizontal="left" vertical="center" wrapText="1"/>
    </xf>
    <xf numFmtId="0" fontId="35" fillId="20" borderId="30" xfId="42" applyFont="1" applyFill="1" applyBorder="1" applyAlignment="1">
      <alignment horizontal="left" wrapText="1"/>
    </xf>
    <xf numFmtId="0" fontId="33" fillId="0" borderId="0" xfId="42" applyFont="1" applyAlignment="1">
      <alignment horizontal="left"/>
    </xf>
    <xf numFmtId="0" fontId="44" fillId="20" borderId="30" xfId="42" applyFont="1" applyFill="1" applyBorder="1" applyAlignment="1">
      <alignment horizontal="left" wrapText="1"/>
    </xf>
    <xf numFmtId="0" fontId="37" fillId="20" borderId="30" xfId="42" applyFont="1" applyFill="1" applyBorder="1" applyAlignment="1">
      <alignment horizontal="left" wrapText="1"/>
    </xf>
    <xf numFmtId="0" fontId="40" fillId="20" borderId="30" xfId="42" applyFont="1" applyFill="1" applyBorder="1" applyAlignment="1">
      <alignment horizontal="left" wrapText="1"/>
    </xf>
    <xf numFmtId="0" fontId="35" fillId="0" borderId="29" xfId="42" applyFont="1" applyBorder="1" applyAlignment="1">
      <alignment vertical="center" wrapText="1"/>
    </xf>
    <xf numFmtId="0" fontId="35" fillId="20" borderId="30" xfId="42" applyFont="1" applyFill="1" applyBorder="1" applyAlignment="1">
      <alignment wrapText="1"/>
    </xf>
    <xf numFmtId="0" fontId="44" fillId="20" borderId="30" xfId="42" applyFont="1" applyFill="1" applyBorder="1" applyAlignment="1">
      <alignment wrapText="1"/>
    </xf>
    <xf numFmtId="0" fontId="45" fillId="20" borderId="30" xfId="42" applyFont="1" applyFill="1" applyBorder="1" applyAlignment="1">
      <alignment wrapText="1"/>
    </xf>
    <xf numFmtId="0" fontId="24" fillId="23" borderId="12" xfId="0" applyNumberFormat="1" applyFont="1" applyFill="1" applyBorder="1" applyAlignment="1" applyProtection="1">
      <alignment horizontal="center" vertical="center" wrapText="1"/>
    </xf>
    <xf numFmtId="0" fontId="23" fillId="23" borderId="12" xfId="0" applyNumberFormat="1" applyFont="1" applyFill="1" applyBorder="1" applyAlignment="1" applyProtection="1">
      <alignment horizontal="center" vertical="center" wrapText="1"/>
    </xf>
    <xf numFmtId="0" fontId="24" fillId="24" borderId="12" xfId="0" applyNumberFormat="1" applyFont="1" applyFill="1" applyBorder="1" applyAlignment="1" applyProtection="1">
      <alignment horizontal="center" vertical="center" wrapText="1"/>
    </xf>
    <xf numFmtId="0" fontId="23" fillId="24" borderId="12" xfId="0" applyNumberFormat="1" applyFont="1" applyFill="1" applyBorder="1" applyAlignment="1" applyProtection="1">
      <alignment horizontal="center" vertical="center" wrapText="1"/>
    </xf>
    <xf numFmtId="0" fontId="24" fillId="25" borderId="12" xfId="0" applyNumberFormat="1" applyFont="1" applyFill="1" applyBorder="1" applyAlignment="1" applyProtection="1">
      <alignment horizontal="center" vertical="center" wrapText="1"/>
    </xf>
    <xf numFmtId="0" fontId="23" fillId="25" borderId="12" xfId="0" applyNumberFormat="1" applyFont="1" applyFill="1" applyBorder="1" applyAlignment="1" applyProtection="1">
      <alignment horizontal="center" vertical="center" wrapText="1"/>
    </xf>
    <xf numFmtId="0" fontId="33" fillId="0" borderId="0" xfId="42" applyFont="1" applyAlignment="1">
      <alignment horizontal="left" indent="1"/>
    </xf>
    <xf numFmtId="0" fontId="27" fillId="0" borderId="0" xfId="0" applyNumberFormat="1" applyFont="1" applyFill="1" applyBorder="1" applyAlignment="1" applyProtection="1"/>
    <xf numFmtId="0" fontId="50" fillId="0" borderId="0" xfId="0" applyNumberFormat="1" applyFont="1" applyFill="1" applyBorder="1" applyAlignment="1" applyProtection="1">
      <alignment wrapText="1"/>
    </xf>
    <xf numFmtId="0" fontId="26" fillId="0" borderId="27" xfId="0" quotePrefix="1" applyFont="1" applyBorder="1" applyAlignment="1">
      <alignment horizontal="left" wrapText="1"/>
    </xf>
    <xf numFmtId="0" fontId="26" fillId="0" borderId="11" xfId="0" quotePrefix="1" applyFont="1" applyBorder="1" applyAlignment="1">
      <alignment horizontal="left" wrapText="1"/>
    </xf>
    <xf numFmtId="0" fontId="26" fillId="0" borderId="11" xfId="0" quotePrefix="1" applyFont="1" applyBorder="1" applyAlignment="1">
      <alignment horizontal="center" wrapText="1"/>
    </xf>
    <xf numFmtId="0" fontId="26" fillId="0" borderId="11" xfId="0" quotePrefix="1" applyNumberFormat="1" applyFont="1" applyFill="1" applyBorder="1" applyAlignment="1" applyProtection="1">
      <alignment horizontal="left"/>
    </xf>
    <xf numFmtId="0" fontId="24" fillId="0" borderId="12" xfId="0" applyNumberFormat="1" applyFont="1" applyFill="1" applyBorder="1" applyAlignment="1" applyProtection="1">
      <alignment horizontal="center" wrapText="1"/>
    </xf>
    <xf numFmtId="0" fontId="24" fillId="0" borderId="12" xfId="0" applyNumberFormat="1" applyFont="1" applyFill="1" applyBorder="1" applyAlignment="1" applyProtection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3" fontId="26" fillId="26" borderId="12" xfId="0" applyNumberFormat="1" applyFont="1" applyFill="1" applyBorder="1" applyAlignment="1">
      <alignment horizontal="right"/>
    </xf>
    <xf numFmtId="0" fontId="24" fillId="0" borderId="0" xfId="0" applyFont="1" applyBorder="1" applyAlignment="1">
      <alignment horizontal="center" vertical="center" wrapText="1"/>
    </xf>
    <xf numFmtId="3" fontId="26" fillId="0" borderId="12" xfId="0" applyNumberFormat="1" applyFont="1" applyFill="1" applyBorder="1" applyAlignment="1">
      <alignment horizontal="right"/>
    </xf>
    <xf numFmtId="0" fontId="28" fillId="26" borderId="27" xfId="0" applyFont="1" applyFill="1" applyBorder="1" applyAlignment="1">
      <alignment horizontal="left"/>
    </xf>
    <xf numFmtId="0" fontId="18" fillId="26" borderId="11" xfId="0" applyNumberFormat="1" applyFont="1" applyFill="1" applyBorder="1" applyAlignment="1" applyProtection="1"/>
    <xf numFmtId="3" fontId="26" fillId="0" borderId="12" xfId="0" applyNumberFormat="1" applyFont="1" applyBorder="1" applyAlignment="1">
      <alignment horizontal="right"/>
    </xf>
    <xf numFmtId="3" fontId="26" fillId="26" borderId="12" xfId="0" applyNumberFormat="1" applyFont="1" applyFill="1" applyBorder="1" applyAlignment="1" applyProtection="1">
      <alignment horizontal="right" wrapText="1"/>
    </xf>
    <xf numFmtId="3" fontId="26" fillId="21" borderId="27" xfId="0" quotePrefix="1" applyNumberFormat="1" applyFont="1" applyFill="1" applyBorder="1" applyAlignment="1">
      <alignment horizontal="right"/>
    </xf>
    <xf numFmtId="3" fontId="26" fillId="21" borderId="12" xfId="0" applyNumberFormat="1" applyFont="1" applyFill="1" applyBorder="1" applyAlignment="1" applyProtection="1">
      <alignment horizontal="right" wrapText="1"/>
    </xf>
    <xf numFmtId="3" fontId="26" fillId="26" borderId="27" xfId="0" quotePrefix="1" applyNumberFormat="1" applyFont="1" applyFill="1" applyBorder="1" applyAlignment="1">
      <alignment horizontal="right"/>
    </xf>
    <xf numFmtId="0" fontId="50" fillId="0" borderId="0" xfId="0" applyNumberFormat="1" applyFont="1" applyFill="1" applyBorder="1" applyAlignment="1" applyProtection="1"/>
    <xf numFmtId="3" fontId="50" fillId="0" borderId="0" xfId="0" applyNumberFormat="1" applyFont="1" applyFill="1" applyBorder="1" applyAlignment="1" applyProtection="1"/>
    <xf numFmtId="0" fontId="53" fillId="0" borderId="0" xfId="0" applyNumberFormat="1" applyFont="1" applyFill="1" applyBorder="1" applyAlignment="1" applyProtection="1"/>
    <xf numFmtId="0" fontId="51" fillId="0" borderId="0" xfId="0" quotePrefix="1" applyNumberFormat="1" applyFont="1" applyFill="1" applyBorder="1" applyAlignment="1" applyProtection="1">
      <alignment horizontal="left" wrapText="1"/>
    </xf>
    <xf numFmtId="0" fontId="55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right"/>
    </xf>
    <xf numFmtId="0" fontId="22" fillId="0" borderId="0" xfId="0" applyNumberFormat="1" applyFont="1" applyFill="1" applyBorder="1" applyAlignment="1" applyProtection="1"/>
    <xf numFmtId="0" fontId="39" fillId="20" borderId="30" xfId="42" applyFont="1" applyFill="1" applyBorder="1" applyAlignment="1">
      <alignment horizontal="left" wrapText="1"/>
    </xf>
    <xf numFmtId="4" fontId="56" fillId="20" borderId="30" xfId="42" applyNumberFormat="1" applyFont="1" applyFill="1" applyBorder="1" applyAlignment="1">
      <alignment vertical="center" wrapText="1"/>
    </xf>
    <xf numFmtId="3" fontId="26" fillId="0" borderId="0" xfId="0" applyNumberFormat="1" applyFont="1" applyFill="1" applyBorder="1" applyAlignment="1" applyProtection="1"/>
    <xf numFmtId="3" fontId="27" fillId="0" borderId="0" xfId="0" applyNumberFormat="1" applyFont="1" applyFill="1" applyBorder="1" applyAlignment="1" applyProtection="1"/>
    <xf numFmtId="0" fontId="57" fillId="0" borderId="0" xfId="0" applyNumberFormat="1" applyFont="1" applyFill="1" applyBorder="1" applyAlignment="1" applyProtection="1">
      <alignment wrapText="1"/>
    </xf>
    <xf numFmtId="0" fontId="22" fillId="0" borderId="0" xfId="0" applyNumberFormat="1" applyFont="1" applyFill="1" applyBorder="1" applyAlignment="1" applyProtection="1"/>
    <xf numFmtId="4" fontId="27" fillId="0" borderId="0" xfId="0" applyNumberFormat="1" applyFont="1" applyFill="1" applyBorder="1" applyAlignment="1" applyProtection="1"/>
    <xf numFmtId="4" fontId="26" fillId="0" borderId="0" xfId="0" applyNumberFormat="1" applyFont="1" applyFill="1" applyBorder="1" applyAlignment="1" applyProtection="1"/>
    <xf numFmtId="4" fontId="18" fillId="0" borderId="14" xfId="0" applyNumberFormat="1" applyFont="1" applyBorder="1"/>
    <xf numFmtId="4" fontId="18" fillId="0" borderId="15" xfId="0" applyNumberFormat="1" applyFont="1" applyBorder="1"/>
    <xf numFmtId="4" fontId="18" fillId="0" borderId="16" xfId="0" applyNumberFormat="1" applyFont="1" applyBorder="1"/>
    <xf numFmtId="4" fontId="18" fillId="0" borderId="17" xfId="0" applyNumberFormat="1" applyFont="1" applyBorder="1"/>
    <xf numFmtId="4" fontId="18" fillId="0" borderId="19" xfId="0" applyNumberFormat="1" applyFont="1" applyBorder="1"/>
    <xf numFmtId="4" fontId="18" fillId="0" borderId="20" xfId="0" applyNumberFormat="1" applyFont="1" applyBorder="1"/>
    <xf numFmtId="4" fontId="18" fillId="0" borderId="21" xfId="0" applyNumberFormat="1" applyFont="1" applyBorder="1"/>
    <xf numFmtId="4" fontId="18" fillId="0" borderId="22" xfId="0" applyNumberFormat="1" applyFont="1" applyBorder="1"/>
    <xf numFmtId="0" fontId="22" fillId="0" borderId="0" xfId="0" applyNumberFormat="1" applyFont="1" applyFill="1" applyBorder="1" applyAlignment="1" applyProtection="1"/>
    <xf numFmtId="0" fontId="26" fillId="0" borderId="12" xfId="0" applyNumberFormat="1" applyFont="1" applyFill="1" applyBorder="1" applyAlignment="1" applyProtection="1">
      <alignment horizontal="center" vertical="center"/>
    </xf>
    <xf numFmtId="0" fontId="24" fillId="0" borderId="12" xfId="0" applyNumberFormat="1" applyFont="1" applyFill="1" applyBorder="1" applyAlignment="1" applyProtection="1">
      <alignment horizontal="center"/>
    </xf>
    <xf numFmtId="0" fontId="22" fillId="0" borderId="12" xfId="0" applyNumberFormat="1" applyFont="1" applyFill="1" applyBorder="1" applyAlignment="1" applyProtection="1">
      <alignment wrapText="1"/>
    </xf>
    <xf numFmtId="0" fontId="22" fillId="0" borderId="12" xfId="0" applyNumberFormat="1" applyFont="1" applyFill="1" applyBorder="1" applyAlignment="1" applyProtection="1"/>
    <xf numFmtId="0" fontId="30" fillId="0" borderId="12" xfId="0" applyNumberFormat="1" applyFont="1" applyFill="1" applyBorder="1" applyAlignment="1" applyProtection="1">
      <alignment wrapText="1"/>
    </xf>
    <xf numFmtId="0" fontId="24" fillId="0" borderId="12" xfId="0" applyNumberFormat="1" applyFont="1" applyFill="1" applyBorder="1" applyAlignment="1" applyProtection="1"/>
    <xf numFmtId="0" fontId="24" fillId="21" borderId="12" xfId="0" applyNumberFormat="1" applyFont="1" applyFill="1" applyBorder="1" applyAlignment="1" applyProtection="1">
      <alignment horizontal="center"/>
    </xf>
    <xf numFmtId="0" fontId="24" fillId="21" borderId="12" xfId="0" applyNumberFormat="1" applyFont="1" applyFill="1" applyBorder="1" applyAlignment="1" applyProtection="1">
      <alignment wrapText="1"/>
    </xf>
    <xf numFmtId="4" fontId="26" fillId="21" borderId="12" xfId="0" applyNumberFormat="1" applyFont="1" applyFill="1" applyBorder="1" applyAlignment="1" applyProtection="1"/>
    <xf numFmtId="0" fontId="24" fillId="0" borderId="12" xfId="0" applyNumberFormat="1" applyFont="1" applyFill="1" applyBorder="1" applyAlignment="1" applyProtection="1">
      <alignment wrapText="1"/>
    </xf>
    <xf numFmtId="4" fontId="26" fillId="0" borderId="12" xfId="0" applyNumberFormat="1" applyFont="1" applyFill="1" applyBorder="1" applyAlignment="1" applyProtection="1"/>
    <xf numFmtId="0" fontId="24" fillId="22" borderId="12" xfId="0" applyNumberFormat="1" applyFont="1" applyFill="1" applyBorder="1" applyAlignment="1" applyProtection="1">
      <alignment horizontal="left"/>
    </xf>
    <xf numFmtId="0" fontId="24" fillId="22" borderId="12" xfId="0" applyNumberFormat="1" applyFont="1" applyFill="1" applyBorder="1" applyAlignment="1" applyProtection="1">
      <alignment wrapText="1"/>
    </xf>
    <xf numFmtId="4" fontId="26" fillId="22" borderId="12" xfId="0" applyNumberFormat="1" applyFont="1" applyFill="1" applyBorder="1" applyAlignment="1" applyProtection="1"/>
    <xf numFmtId="0" fontId="22" fillId="0" borderId="12" xfId="0" applyNumberFormat="1" applyFont="1" applyFill="1" applyBorder="1" applyAlignment="1" applyProtection="1">
      <alignment horizontal="center"/>
    </xf>
    <xf numFmtId="4" fontId="29" fillId="0" borderId="12" xfId="0" applyNumberFormat="1" applyFont="1" applyFill="1" applyBorder="1" applyAlignment="1" applyProtection="1"/>
    <xf numFmtId="4" fontId="27" fillId="0" borderId="12" xfId="0" applyNumberFormat="1" applyFont="1" applyFill="1" applyBorder="1" applyAlignment="1" applyProtection="1"/>
    <xf numFmtId="0" fontId="27" fillId="0" borderId="12" xfId="0" applyNumberFormat="1" applyFont="1" applyFill="1" applyBorder="1" applyAlignment="1" applyProtection="1"/>
    <xf numFmtId="0" fontId="22" fillId="0" borderId="12" xfId="0" applyNumberFormat="1" applyFont="1" applyFill="1" applyBorder="1" applyAlignment="1" applyProtection="1">
      <alignment horizontal="right"/>
    </xf>
    <xf numFmtId="4" fontId="28" fillId="0" borderId="12" xfId="0" applyNumberFormat="1" applyFont="1" applyFill="1" applyBorder="1" applyAlignment="1" applyProtection="1"/>
    <xf numFmtId="0" fontId="18" fillId="0" borderId="12" xfId="0" applyNumberFormat="1" applyFont="1" applyFill="1" applyBorder="1" applyAlignment="1" applyProtection="1">
      <alignment horizontal="right"/>
    </xf>
    <xf numFmtId="0" fontId="18" fillId="0" borderId="12" xfId="0" applyNumberFormat="1" applyFont="1" applyFill="1" applyBorder="1" applyAlignment="1" applyProtection="1">
      <alignment wrapText="1"/>
    </xf>
    <xf numFmtId="0" fontId="57" fillId="0" borderId="12" xfId="0" applyNumberFormat="1" applyFont="1" applyFill="1" applyBorder="1" applyAlignment="1" applyProtection="1">
      <alignment wrapText="1"/>
    </xf>
    <xf numFmtId="0" fontId="22" fillId="18" borderId="12" xfId="0" applyNumberFormat="1" applyFont="1" applyFill="1" applyBorder="1" applyAlignment="1" applyProtection="1">
      <alignment horizontal="right"/>
    </xf>
    <xf numFmtId="0" fontId="22" fillId="18" borderId="12" xfId="0" applyNumberFormat="1" applyFont="1" applyFill="1" applyBorder="1" applyAlignment="1" applyProtection="1">
      <alignment wrapText="1"/>
    </xf>
    <xf numFmtId="0" fontId="57" fillId="0" borderId="12" xfId="0" applyNumberFormat="1" applyFont="1" applyFill="1" applyBorder="1" applyAlignment="1" applyProtection="1"/>
    <xf numFmtId="0" fontId="26" fillId="0" borderId="32" xfId="0" applyNumberFormat="1" applyFont="1" applyFill="1" applyBorder="1" applyAlignment="1" applyProtection="1">
      <alignment horizontal="center" vertical="center"/>
    </xf>
    <xf numFmtId="0" fontId="26" fillId="0" borderId="31" xfId="0" applyNumberFormat="1" applyFont="1" applyFill="1" applyBorder="1" applyAlignment="1" applyProtection="1">
      <alignment horizontal="center" vertical="center"/>
    </xf>
    <xf numFmtId="0" fontId="23" fillId="18" borderId="12" xfId="0" applyNumberFormat="1" applyFont="1" applyFill="1" applyBorder="1" applyAlignment="1" applyProtection="1">
      <alignment horizontal="center" vertical="center" wrapText="1"/>
    </xf>
    <xf numFmtId="1" fontId="19" fillId="19" borderId="35" xfId="0" applyNumberFormat="1" applyFont="1" applyFill="1" applyBorder="1" applyAlignment="1">
      <alignment horizontal="left" wrapText="1"/>
    </xf>
    <xf numFmtId="4" fontId="18" fillId="0" borderId="14" xfId="0" applyNumberFormat="1" applyFont="1" applyBorder="1" applyAlignment="1">
      <alignment horizontal="center" vertical="center" wrapText="1"/>
    </xf>
    <xf numFmtId="4" fontId="18" fillId="0" borderId="15" xfId="0" applyNumberFormat="1" applyFont="1" applyBorder="1" applyAlignment="1">
      <alignment horizontal="center" wrapText="1"/>
    </xf>
    <xf numFmtId="4" fontId="18" fillId="0" borderId="15" xfId="0" applyNumberFormat="1" applyFont="1" applyBorder="1" applyAlignment="1">
      <alignment horizontal="right" vertical="center" wrapText="1"/>
    </xf>
    <xf numFmtId="4" fontId="18" fillId="0" borderId="15" xfId="0" applyNumberFormat="1" applyFont="1" applyBorder="1" applyAlignment="1">
      <alignment horizontal="center" vertical="center" wrapText="1"/>
    </xf>
    <xf numFmtId="4" fontId="18" fillId="0" borderId="16" xfId="0" applyNumberFormat="1" applyFont="1" applyBorder="1" applyAlignment="1">
      <alignment horizontal="center" vertical="center" wrapText="1"/>
    </xf>
    <xf numFmtId="4" fontId="18" fillId="0" borderId="17" xfId="0" applyNumberFormat="1" applyFont="1" applyBorder="1" applyAlignment="1">
      <alignment horizontal="center" vertical="center" wrapText="1"/>
    </xf>
    <xf numFmtId="1" fontId="19" fillId="19" borderId="12" xfId="0" applyNumberFormat="1" applyFont="1" applyFill="1" applyBorder="1" applyAlignment="1">
      <alignment horizontal="left" wrapText="1"/>
    </xf>
    <xf numFmtId="1" fontId="19" fillId="0" borderId="35" xfId="0" applyNumberFormat="1" applyFont="1" applyFill="1" applyBorder="1" applyAlignment="1">
      <alignment horizontal="left" wrapText="1"/>
    </xf>
    <xf numFmtId="3" fontId="18" fillId="0" borderId="14" xfId="0" applyNumberFormat="1" applyFont="1" applyBorder="1" applyAlignment="1">
      <alignment horizontal="center" vertical="center" wrapText="1"/>
    </xf>
    <xf numFmtId="3" fontId="18" fillId="0" borderId="15" xfId="0" applyNumberFormat="1" applyFont="1" applyBorder="1" applyAlignment="1">
      <alignment horizontal="center" wrapText="1"/>
    </xf>
    <xf numFmtId="3" fontId="18" fillId="0" borderId="15" xfId="0" applyNumberFormat="1" applyFont="1" applyBorder="1" applyAlignment="1">
      <alignment horizontal="right" vertical="center" wrapText="1"/>
    </xf>
    <xf numFmtId="3" fontId="18" fillId="0" borderId="15" xfId="0" applyNumberFormat="1" applyFont="1" applyBorder="1" applyAlignment="1">
      <alignment horizontal="center" vertical="center" wrapText="1"/>
    </xf>
    <xf numFmtId="3" fontId="18" fillId="0" borderId="16" xfId="0" applyNumberFormat="1" applyFont="1" applyBorder="1" applyAlignment="1">
      <alignment horizontal="center" vertical="center" wrapText="1"/>
    </xf>
    <xf numFmtId="3" fontId="18" fillId="0" borderId="17" xfId="0" applyNumberFormat="1" applyFont="1" applyBorder="1" applyAlignment="1">
      <alignment horizontal="center" vertical="center" wrapText="1"/>
    </xf>
    <xf numFmtId="1" fontId="19" fillId="0" borderId="12" xfId="0" applyNumberFormat="1" applyFont="1" applyFill="1" applyBorder="1" applyAlignment="1">
      <alignment horizontal="left" wrapText="1"/>
    </xf>
    <xf numFmtId="0" fontId="19" fillId="0" borderId="12" xfId="0" applyFont="1" applyBorder="1" applyAlignment="1">
      <alignment horizontal="center" vertical="center" wrapText="1"/>
    </xf>
    <xf numFmtId="1" fontId="19" fillId="0" borderId="24" xfId="0" applyNumberFormat="1" applyFont="1" applyBorder="1" applyAlignment="1">
      <alignment wrapText="1"/>
    </xf>
    <xf numFmtId="4" fontId="18" fillId="0" borderId="36" xfId="0" applyNumberFormat="1" applyFont="1" applyBorder="1"/>
    <xf numFmtId="4" fontId="18" fillId="0" borderId="37" xfId="0" applyNumberFormat="1" applyFont="1" applyBorder="1"/>
    <xf numFmtId="4" fontId="18" fillId="0" borderId="10" xfId="0" applyNumberFormat="1" applyFont="1" applyBorder="1"/>
    <xf numFmtId="4" fontId="18" fillId="0" borderId="38" xfId="0" applyNumberFormat="1" applyFont="1" applyBorder="1"/>
    <xf numFmtId="1" fontId="19" fillId="19" borderId="36" xfId="0" applyNumberFormat="1" applyFont="1" applyFill="1" applyBorder="1" applyAlignment="1">
      <alignment horizontal="right" vertical="top" wrapText="1"/>
    </xf>
    <xf numFmtId="0" fontId="19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1" fontId="19" fillId="0" borderId="36" xfId="0" applyNumberFormat="1" applyFont="1" applyFill="1" applyBorder="1" applyAlignment="1">
      <alignment horizontal="right" vertical="top" wrapText="1"/>
    </xf>
    <xf numFmtId="3" fontId="18" fillId="0" borderId="36" xfId="0" applyNumberFormat="1" applyFont="1" applyBorder="1"/>
    <xf numFmtId="3" fontId="18" fillId="0" borderId="37" xfId="0" applyNumberFormat="1" applyFont="1" applyBorder="1"/>
    <xf numFmtId="3" fontId="18" fillId="0" borderId="10" xfId="0" applyNumberFormat="1" applyFont="1" applyBorder="1"/>
    <xf numFmtId="3" fontId="18" fillId="0" borderId="38" xfId="0" applyNumberFormat="1" applyFont="1" applyBorder="1"/>
    <xf numFmtId="0" fontId="22" fillId="0" borderId="12" xfId="0" applyNumberFormat="1" applyFont="1" applyFill="1" applyBorder="1" applyAlignment="1" applyProtection="1">
      <alignment horizontal="center" wrapText="1"/>
    </xf>
    <xf numFmtId="3" fontId="24" fillId="0" borderId="12" xfId="0" applyNumberFormat="1" applyFont="1" applyFill="1" applyBorder="1" applyAlignment="1" applyProtection="1">
      <alignment horizontal="center" wrapText="1"/>
    </xf>
    <xf numFmtId="0" fontId="58" fillId="20" borderId="30" xfId="42" applyFont="1" applyFill="1" applyBorder="1" applyAlignment="1">
      <alignment horizontal="left" wrapText="1"/>
    </xf>
    <xf numFmtId="0" fontId="22" fillId="0" borderId="0" xfId="0" applyNumberFormat="1" applyFont="1" applyFill="1" applyBorder="1" applyAlignment="1" applyProtection="1"/>
    <xf numFmtId="4" fontId="59" fillId="20" borderId="30" xfId="42" applyNumberFormat="1" applyFont="1" applyFill="1" applyBorder="1" applyAlignment="1">
      <alignment horizontal="right" wrapText="1"/>
    </xf>
    <xf numFmtId="4" fontId="60" fillId="0" borderId="12" xfId="0" applyNumberFormat="1" applyFont="1" applyFill="1" applyBorder="1" applyAlignment="1" applyProtection="1"/>
    <xf numFmtId="0" fontId="61" fillId="0" borderId="0" xfId="0" applyNumberFormat="1" applyFont="1" applyFill="1" applyBorder="1" applyAlignment="1" applyProtection="1">
      <alignment wrapText="1"/>
    </xf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6" fillId="26" borderId="0" xfId="0" applyNumberFormat="1" applyFont="1" applyFill="1" applyBorder="1" applyAlignment="1" applyProtection="1">
      <alignment horizontal="left" wrapText="1"/>
    </xf>
    <xf numFmtId="3" fontId="26" fillId="26" borderId="0" xfId="0" quotePrefix="1" applyNumberFormat="1" applyFont="1" applyFill="1" applyBorder="1" applyAlignment="1">
      <alignment horizontal="right"/>
    </xf>
    <xf numFmtId="3" fontId="26" fillId="26" borderId="0" xfId="0" applyNumberFormat="1" applyFont="1" applyFill="1" applyBorder="1" applyAlignment="1" applyProtection="1">
      <alignment horizontal="right" wrapText="1"/>
    </xf>
    <xf numFmtId="0" fontId="26" fillId="0" borderId="0" xfId="0" applyNumberFormat="1" applyFont="1" applyFill="1" applyBorder="1" applyAlignment="1" applyProtection="1">
      <alignment horizontal="left" wrapText="1"/>
    </xf>
    <xf numFmtId="3" fontId="26" fillId="0" borderId="0" xfId="0" quotePrefix="1" applyNumberFormat="1" applyFont="1" applyFill="1" applyBorder="1" applyAlignment="1">
      <alignment horizontal="right"/>
    </xf>
    <xf numFmtId="3" fontId="26" fillId="0" borderId="0" xfId="0" applyNumberFormat="1" applyFont="1" applyFill="1" applyBorder="1" applyAlignment="1" applyProtection="1">
      <alignment horizontal="right" wrapText="1"/>
    </xf>
    <xf numFmtId="0" fontId="22" fillId="0" borderId="0" xfId="0" applyNumberFormat="1" applyFont="1" applyFill="1" applyBorder="1" applyAlignment="1" applyProtection="1"/>
    <xf numFmtId="4" fontId="26" fillId="26" borderId="12" xfId="0" applyNumberFormat="1" applyFont="1" applyFill="1" applyBorder="1" applyAlignment="1">
      <alignment horizontal="right"/>
    </xf>
    <xf numFmtId="4" fontId="26" fillId="0" borderId="12" xfId="0" applyNumberFormat="1" applyFont="1" applyFill="1" applyBorder="1" applyAlignment="1">
      <alignment horizontal="right"/>
    </xf>
    <xf numFmtId="4" fontId="26" fillId="0" borderId="12" xfId="0" applyNumberFormat="1" applyFont="1" applyBorder="1" applyAlignment="1">
      <alignment horizontal="right"/>
    </xf>
    <xf numFmtId="4" fontId="26" fillId="26" borderId="12" xfId="0" applyNumberFormat="1" applyFont="1" applyFill="1" applyBorder="1" applyAlignment="1" applyProtection="1">
      <alignment horizontal="right" wrapText="1"/>
    </xf>
    <xf numFmtId="4" fontId="26" fillId="21" borderId="27" xfId="0" quotePrefix="1" applyNumberFormat="1" applyFont="1" applyFill="1" applyBorder="1" applyAlignment="1">
      <alignment horizontal="right"/>
    </xf>
    <xf numFmtId="4" fontId="26" fillId="26" borderId="27" xfId="0" quotePrefix="1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 applyProtection="1"/>
    <xf numFmtId="4" fontId="59" fillId="20" borderId="0" xfId="42" applyNumberFormat="1" applyFont="1" applyFill="1" applyBorder="1" applyAlignment="1">
      <alignment horizontal="right" wrapText="1"/>
    </xf>
    <xf numFmtId="0" fontId="24" fillId="27" borderId="12" xfId="0" applyNumberFormat="1" applyFont="1" applyFill="1" applyBorder="1" applyAlignment="1" applyProtection="1">
      <alignment horizontal="right"/>
    </xf>
    <xf numFmtId="0" fontId="24" fillId="27" borderId="12" xfId="0" applyNumberFormat="1" applyFont="1" applyFill="1" applyBorder="1" applyAlignment="1" applyProtection="1">
      <alignment wrapText="1"/>
    </xf>
    <xf numFmtId="4" fontId="26" fillId="27" borderId="12" xfId="0" applyNumberFormat="1" applyFont="1" applyFill="1" applyBorder="1" applyAlignment="1" applyProtection="1"/>
    <xf numFmtId="0" fontId="26" fillId="0" borderId="31" xfId="0" applyNumberFormat="1" applyFont="1" applyFill="1" applyBorder="1" applyAlignment="1" applyProtection="1">
      <alignment vertical="center" wrapText="1"/>
    </xf>
    <xf numFmtId="0" fontId="26" fillId="0" borderId="12" xfId="0" applyNumberFormat="1" applyFont="1" applyFill="1" applyBorder="1" applyAlignment="1" applyProtection="1">
      <alignment vertical="center" wrapText="1"/>
    </xf>
    <xf numFmtId="0" fontId="54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26" fillId="0" borderId="28" xfId="0" applyNumberFormat="1" applyFont="1" applyFill="1" applyBorder="1" applyAlignment="1" applyProtection="1">
      <alignment horizontal="left" vertical="center" wrapText="1"/>
    </xf>
    <xf numFmtId="0" fontId="27" fillId="0" borderId="28" xfId="0" applyNumberFormat="1" applyFont="1" applyFill="1" applyBorder="1" applyAlignment="1" applyProtection="1">
      <alignment horizontal="left" vertical="center" wrapText="1"/>
    </xf>
    <xf numFmtId="0" fontId="27" fillId="0" borderId="28" xfId="0" applyNumberFormat="1" applyFont="1" applyFill="1" applyBorder="1" applyAlignment="1" applyProtection="1">
      <alignment horizontal="left"/>
    </xf>
    <xf numFmtId="0" fontId="28" fillId="0" borderId="27" xfId="0" applyNumberFormat="1" applyFont="1" applyFill="1" applyBorder="1" applyAlignment="1" applyProtection="1">
      <alignment horizontal="left" wrapText="1"/>
    </xf>
    <xf numFmtId="0" fontId="29" fillId="0" borderId="11" xfId="0" applyNumberFormat="1" applyFont="1" applyFill="1" applyBorder="1" applyAlignment="1" applyProtection="1">
      <alignment wrapText="1"/>
    </xf>
    <xf numFmtId="0" fontId="28" fillId="26" borderId="27" xfId="0" quotePrefix="1" applyNumberFormat="1" applyFont="1" applyFill="1" applyBorder="1" applyAlignment="1" applyProtection="1">
      <alignment horizontal="left" wrapText="1"/>
    </xf>
    <xf numFmtId="0" fontId="29" fillId="26" borderId="11" xfId="0" applyNumberFormat="1" applyFont="1" applyFill="1" applyBorder="1" applyAlignment="1" applyProtection="1">
      <alignment wrapText="1"/>
    </xf>
    <xf numFmtId="0" fontId="51" fillId="0" borderId="0" xfId="0" quotePrefix="1" applyNumberFormat="1" applyFont="1" applyFill="1" applyBorder="1" applyAlignment="1" applyProtection="1">
      <alignment horizontal="center" vertical="center" wrapText="1"/>
    </xf>
    <xf numFmtId="0" fontId="50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8" fillId="0" borderId="27" xfId="0" quotePrefix="1" applyNumberFormat="1" applyFont="1" applyFill="1" applyBorder="1" applyAlignment="1" applyProtection="1">
      <alignment horizontal="left" wrapText="1"/>
    </xf>
    <xf numFmtId="0" fontId="26" fillId="26" borderId="27" xfId="0" applyNumberFormat="1" applyFont="1" applyFill="1" applyBorder="1" applyAlignment="1" applyProtection="1">
      <alignment horizontal="left" wrapText="1"/>
    </xf>
    <xf numFmtId="0" fontId="26" fillId="26" borderId="11" xfId="0" applyNumberFormat="1" applyFont="1" applyFill="1" applyBorder="1" applyAlignment="1" applyProtection="1">
      <alignment horizontal="left" wrapText="1"/>
    </xf>
    <xf numFmtId="0" fontId="26" fillId="26" borderId="31" xfId="0" applyNumberFormat="1" applyFont="1" applyFill="1" applyBorder="1" applyAlignment="1" applyProtection="1">
      <alignment horizontal="left" wrapText="1"/>
    </xf>
    <xf numFmtId="0" fontId="52" fillId="0" borderId="0" xfId="0" applyNumberFormat="1" applyFont="1" applyFill="1" applyBorder="1" applyAlignment="1" applyProtection="1">
      <alignment horizontal="left"/>
    </xf>
    <xf numFmtId="0" fontId="51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vertical="center" wrapText="1"/>
    </xf>
    <xf numFmtId="0" fontId="28" fillId="26" borderId="27" xfId="0" applyNumberFormat="1" applyFont="1" applyFill="1" applyBorder="1" applyAlignment="1" applyProtection="1">
      <alignment horizontal="left" wrapText="1"/>
    </xf>
    <xf numFmtId="0" fontId="18" fillId="26" borderId="11" xfId="0" applyNumberFormat="1" applyFont="1" applyFill="1" applyBorder="1" applyAlignment="1" applyProtection="1"/>
    <xf numFmtId="0" fontId="18" fillId="0" borderId="11" xfId="0" applyNumberFormat="1" applyFont="1" applyFill="1" applyBorder="1" applyAlignment="1" applyProtection="1"/>
    <xf numFmtId="0" fontId="28" fillId="0" borderId="27" xfId="0" quotePrefix="1" applyFont="1" applyFill="1" applyBorder="1" applyAlignment="1">
      <alignment horizontal="left"/>
    </xf>
    <xf numFmtId="0" fontId="18" fillId="0" borderId="11" xfId="0" applyNumberFormat="1" applyFont="1" applyFill="1" applyBorder="1" applyAlignment="1" applyProtection="1">
      <alignment wrapText="1"/>
    </xf>
    <xf numFmtId="0" fontId="28" fillId="0" borderId="27" xfId="0" quotePrefix="1" applyFont="1" applyBorder="1" applyAlignment="1">
      <alignment horizontal="left"/>
    </xf>
    <xf numFmtId="0" fontId="26" fillId="21" borderId="27" xfId="0" applyNumberFormat="1" applyFont="1" applyFill="1" applyBorder="1" applyAlignment="1" applyProtection="1">
      <alignment horizontal="left" wrapText="1"/>
    </xf>
    <xf numFmtId="0" fontId="26" fillId="21" borderId="11" xfId="0" applyNumberFormat="1" applyFont="1" applyFill="1" applyBorder="1" applyAlignment="1" applyProtection="1">
      <alignment horizontal="left" wrapText="1"/>
    </xf>
    <xf numFmtId="0" fontId="26" fillId="21" borderId="31" xfId="0" applyNumberFormat="1" applyFont="1" applyFill="1" applyBorder="1" applyAlignment="1" applyProtection="1">
      <alignment horizontal="left" wrapText="1"/>
    </xf>
    <xf numFmtId="0" fontId="26" fillId="0" borderId="28" xfId="0" applyNumberFormat="1" applyFont="1" applyFill="1" applyBorder="1" applyAlignment="1" applyProtection="1">
      <alignment horizontal="left" wrapText="1"/>
    </xf>
    <xf numFmtId="0" fontId="36" fillId="0" borderId="34" xfId="42" applyFont="1" applyBorder="1" applyAlignment="1">
      <alignment horizontal="center" wrapText="1"/>
    </xf>
    <xf numFmtId="0" fontId="36" fillId="0" borderId="34" xfId="42" applyFont="1" applyBorder="1" applyAlignment="1">
      <alignment horizontal="center"/>
    </xf>
    <xf numFmtId="3" fontId="19" fillId="0" borderId="24" xfId="0" applyNumberFormat="1" applyFont="1" applyBorder="1" applyAlignment="1">
      <alignment horizontal="center"/>
    </xf>
    <xf numFmtId="3" fontId="19" fillId="0" borderId="25" xfId="0" applyNumberFormat="1" applyFont="1" applyBorder="1" applyAlignment="1">
      <alignment horizontal="center"/>
    </xf>
    <xf numFmtId="3" fontId="19" fillId="0" borderId="26" xfId="0" applyNumberFormat="1" applyFont="1" applyBorder="1" applyAlignment="1">
      <alignment horizontal="center"/>
    </xf>
    <xf numFmtId="0" fontId="24" fillId="0" borderId="28" xfId="0" quotePrefix="1" applyNumberFormat="1" applyFont="1" applyFill="1" applyBorder="1" applyAlignment="1" applyProtection="1">
      <alignment horizontal="left" wrapText="1"/>
    </xf>
    <xf numFmtId="0" fontId="22" fillId="0" borderId="28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4" fontId="19" fillId="0" borderId="24" xfId="0" applyNumberFormat="1" applyFont="1" applyBorder="1" applyAlignment="1">
      <alignment horizontal="center"/>
    </xf>
    <xf numFmtId="4" fontId="19" fillId="0" borderId="25" xfId="0" applyNumberFormat="1" applyFont="1" applyBorder="1" applyAlignment="1">
      <alignment horizontal="center"/>
    </xf>
    <xf numFmtId="4" fontId="19" fillId="0" borderId="26" xfId="0" applyNumberFormat="1" applyFont="1" applyBorder="1" applyAlignment="1">
      <alignment horizont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26" fillId="23" borderId="27" xfId="0" applyNumberFormat="1" applyFont="1" applyFill="1" applyBorder="1" applyAlignment="1" applyProtection="1">
      <alignment horizontal="center" vertical="center" wrapText="1"/>
    </xf>
    <xf numFmtId="0" fontId="26" fillId="23" borderId="31" xfId="0" applyNumberFormat="1" applyFont="1" applyFill="1" applyBorder="1" applyAlignment="1" applyProtection="1">
      <alignment horizontal="center" vertical="center" wrapText="1"/>
    </xf>
    <xf numFmtId="0" fontId="26" fillId="0" borderId="12" xfId="0" applyNumberFormat="1" applyFont="1" applyFill="1" applyBorder="1" applyAlignment="1" applyProtection="1">
      <alignment horizontal="center" vertical="center"/>
    </xf>
    <xf numFmtId="0" fontId="26" fillId="0" borderId="27" xfId="0" applyNumberFormat="1" applyFont="1" applyFill="1" applyBorder="1" applyAlignment="1" applyProtection="1">
      <alignment horizontal="center" vertical="center"/>
    </xf>
    <xf numFmtId="0" fontId="26" fillId="25" borderId="27" xfId="0" applyNumberFormat="1" applyFont="1" applyFill="1" applyBorder="1" applyAlignment="1" applyProtection="1">
      <alignment horizontal="center" vertical="center" wrapText="1"/>
    </xf>
    <xf numFmtId="0" fontId="26" fillId="25" borderId="31" xfId="0" applyNumberFormat="1" applyFont="1" applyFill="1" applyBorder="1" applyAlignment="1" applyProtection="1">
      <alignment horizontal="center" vertical="center" wrapText="1"/>
    </xf>
    <xf numFmtId="0" fontId="26" fillId="24" borderId="27" xfId="0" applyNumberFormat="1" applyFont="1" applyFill="1" applyBorder="1" applyAlignment="1" applyProtection="1">
      <alignment horizontal="center" vertical="center" wrapText="1"/>
    </xf>
    <xf numFmtId="0" fontId="26" fillId="24" borderId="31" xfId="0" applyNumberFormat="1" applyFont="1" applyFill="1" applyBorder="1" applyAlignment="1" applyProtection="1">
      <alignment horizontal="center" vertical="center" wrapText="1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" xfId="0" builtinId="0"/>
    <cellStyle name="Normal 2" xfId="43"/>
    <cellStyle name="Normalno 2" xfId="42"/>
    <cellStyle name="Note" xfId="37"/>
    <cellStyle name="Obično_List4" xfId="44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</xdr:row>
      <xdr:rowOff>22860</xdr:rowOff>
    </xdr:from>
    <xdr:to>
      <xdr:col>1</xdr:col>
      <xdr:colOff>0</xdr:colOff>
      <xdr:row>4</xdr:row>
      <xdr:rowOff>0</xdr:rowOff>
    </xdr:to>
    <xdr:sp macro="" textlink="">
      <xdr:nvSpPr>
        <xdr:cNvPr id="2074" name="Line 1"/>
        <xdr:cNvSpPr>
          <a:spLocks noChangeShapeType="1"/>
        </xdr:cNvSpPr>
      </xdr:nvSpPr>
      <xdr:spPr bwMode="auto">
        <a:xfrm>
          <a:off x="22860" y="502920"/>
          <a:ext cx="107442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2</xdr:row>
      <xdr:rowOff>22860</xdr:rowOff>
    </xdr:from>
    <xdr:to>
      <xdr:col>0</xdr:col>
      <xdr:colOff>1089660</xdr:colOff>
      <xdr:row>4</xdr:row>
      <xdr:rowOff>0</xdr:rowOff>
    </xdr:to>
    <xdr:sp macro="" textlink="">
      <xdr:nvSpPr>
        <xdr:cNvPr id="2075" name="Line 2"/>
        <xdr:cNvSpPr>
          <a:spLocks noChangeShapeType="1"/>
        </xdr:cNvSpPr>
      </xdr:nvSpPr>
      <xdr:spPr bwMode="auto">
        <a:xfrm>
          <a:off x="7620" y="502920"/>
          <a:ext cx="108204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21</xdr:row>
      <xdr:rowOff>22860</xdr:rowOff>
    </xdr:from>
    <xdr:to>
      <xdr:col>1</xdr:col>
      <xdr:colOff>0</xdr:colOff>
      <xdr:row>23</xdr:row>
      <xdr:rowOff>0</xdr:rowOff>
    </xdr:to>
    <xdr:sp macro="" textlink="">
      <xdr:nvSpPr>
        <xdr:cNvPr id="2076" name="Line 1"/>
        <xdr:cNvSpPr>
          <a:spLocks noChangeShapeType="1"/>
        </xdr:cNvSpPr>
      </xdr:nvSpPr>
      <xdr:spPr bwMode="auto">
        <a:xfrm>
          <a:off x="22860" y="4122420"/>
          <a:ext cx="1074420" cy="11277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21</xdr:row>
      <xdr:rowOff>22860</xdr:rowOff>
    </xdr:from>
    <xdr:to>
      <xdr:col>0</xdr:col>
      <xdr:colOff>1089660</xdr:colOff>
      <xdr:row>23</xdr:row>
      <xdr:rowOff>0</xdr:rowOff>
    </xdr:to>
    <xdr:sp macro="" textlink="">
      <xdr:nvSpPr>
        <xdr:cNvPr id="2077" name="Line 2"/>
        <xdr:cNvSpPr>
          <a:spLocks noChangeShapeType="1"/>
        </xdr:cNvSpPr>
      </xdr:nvSpPr>
      <xdr:spPr bwMode="auto">
        <a:xfrm>
          <a:off x="7620" y="4122420"/>
          <a:ext cx="1082040" cy="11277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36</xdr:row>
      <xdr:rowOff>22860</xdr:rowOff>
    </xdr:from>
    <xdr:to>
      <xdr:col>1</xdr:col>
      <xdr:colOff>0</xdr:colOff>
      <xdr:row>38</xdr:row>
      <xdr:rowOff>0</xdr:rowOff>
    </xdr:to>
    <xdr:sp macro="" textlink="">
      <xdr:nvSpPr>
        <xdr:cNvPr id="2078" name="Line 1"/>
        <xdr:cNvSpPr>
          <a:spLocks noChangeShapeType="1"/>
        </xdr:cNvSpPr>
      </xdr:nvSpPr>
      <xdr:spPr bwMode="auto">
        <a:xfrm>
          <a:off x="22860" y="7703820"/>
          <a:ext cx="107442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36</xdr:row>
      <xdr:rowOff>22860</xdr:rowOff>
    </xdr:from>
    <xdr:to>
      <xdr:col>0</xdr:col>
      <xdr:colOff>1089660</xdr:colOff>
      <xdr:row>38</xdr:row>
      <xdr:rowOff>0</xdr:rowOff>
    </xdr:to>
    <xdr:sp macro="" textlink="">
      <xdr:nvSpPr>
        <xdr:cNvPr id="2079" name="Line 2"/>
        <xdr:cNvSpPr>
          <a:spLocks noChangeShapeType="1"/>
        </xdr:cNvSpPr>
      </xdr:nvSpPr>
      <xdr:spPr bwMode="auto">
        <a:xfrm>
          <a:off x="7620" y="7703820"/>
          <a:ext cx="108204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21</xdr:row>
      <xdr:rowOff>22860</xdr:rowOff>
    </xdr:from>
    <xdr:to>
      <xdr:col>0</xdr:col>
      <xdr:colOff>1089660</xdr:colOff>
      <xdr:row>23</xdr:row>
      <xdr:rowOff>0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7620" y="499110"/>
          <a:ext cx="1062990" cy="144399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36</xdr:row>
      <xdr:rowOff>22860</xdr:rowOff>
    </xdr:from>
    <xdr:to>
      <xdr:col>0</xdr:col>
      <xdr:colOff>1089660</xdr:colOff>
      <xdr:row>38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>
          <a:off x="7620" y="5299710"/>
          <a:ext cx="1062990" cy="14154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36</xdr:row>
      <xdr:rowOff>22860</xdr:rowOff>
    </xdr:from>
    <xdr:to>
      <xdr:col>0</xdr:col>
      <xdr:colOff>1089660</xdr:colOff>
      <xdr:row>38</xdr:row>
      <xdr:rowOff>0</xdr:rowOff>
    </xdr:to>
    <xdr:sp macro="" textlink="">
      <xdr:nvSpPr>
        <xdr:cNvPr id="10" name="Line 2"/>
        <xdr:cNvSpPr>
          <a:spLocks noChangeShapeType="1"/>
        </xdr:cNvSpPr>
      </xdr:nvSpPr>
      <xdr:spPr bwMode="auto">
        <a:xfrm>
          <a:off x="7620" y="5299710"/>
          <a:ext cx="1062990" cy="14154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8"/>
  <sheetViews>
    <sheetView tabSelected="1" view="pageBreakPreview" zoomScaleNormal="100" zoomScaleSheetLayoutView="100" workbookViewId="0">
      <selection activeCell="F27" sqref="F27"/>
    </sheetView>
  </sheetViews>
  <sheetFormatPr defaultColWidth="11.42578125" defaultRowHeight="12.75"/>
  <cols>
    <col min="1" max="2" width="4.28515625" style="41" customWidth="1"/>
    <col min="3" max="3" width="5.5703125" style="41" customWidth="1"/>
    <col min="4" max="4" width="5.28515625" style="37" customWidth="1"/>
    <col min="5" max="5" width="44.7109375" style="41" customWidth="1"/>
    <col min="6" max="6" width="15.85546875" style="41" bestFit="1" customWidth="1"/>
    <col min="7" max="7" width="17.28515625" style="41" customWidth="1"/>
    <col min="8" max="8" width="16.7109375" style="41" customWidth="1"/>
    <col min="9" max="9" width="11.42578125" style="41"/>
    <col min="10" max="10" width="16.28515625" style="41" bestFit="1" customWidth="1"/>
    <col min="11" max="11" width="21.7109375" style="41" bestFit="1" customWidth="1"/>
    <col min="12" max="256" width="11.42578125" style="41"/>
    <col min="257" max="258" width="4.28515625" style="41" customWidth="1"/>
    <col min="259" max="259" width="5.5703125" style="41" customWidth="1"/>
    <col min="260" max="260" width="5.28515625" style="41" customWidth="1"/>
    <col min="261" max="261" width="44.7109375" style="41" customWidth="1"/>
    <col min="262" max="262" width="15.85546875" style="41" bestFit="1" customWidth="1"/>
    <col min="263" max="263" width="17.28515625" style="41" customWidth="1"/>
    <col min="264" max="264" width="16.7109375" style="41" customWidth="1"/>
    <col min="265" max="265" width="11.42578125" style="41"/>
    <col min="266" max="266" width="16.28515625" style="41" bestFit="1" customWidth="1"/>
    <col min="267" max="267" width="21.7109375" style="41" bestFit="1" customWidth="1"/>
    <col min="268" max="512" width="11.42578125" style="41"/>
    <col min="513" max="514" width="4.28515625" style="41" customWidth="1"/>
    <col min="515" max="515" width="5.5703125" style="41" customWidth="1"/>
    <col min="516" max="516" width="5.28515625" style="41" customWidth="1"/>
    <col min="517" max="517" width="44.7109375" style="41" customWidth="1"/>
    <col min="518" max="518" width="15.85546875" style="41" bestFit="1" customWidth="1"/>
    <col min="519" max="519" width="17.28515625" style="41" customWidth="1"/>
    <col min="520" max="520" width="16.7109375" style="41" customWidth="1"/>
    <col min="521" max="521" width="11.42578125" style="41"/>
    <col min="522" max="522" width="16.28515625" style="41" bestFit="1" customWidth="1"/>
    <col min="523" max="523" width="21.7109375" style="41" bestFit="1" customWidth="1"/>
    <col min="524" max="768" width="11.42578125" style="41"/>
    <col min="769" max="770" width="4.28515625" style="41" customWidth="1"/>
    <col min="771" max="771" width="5.5703125" style="41" customWidth="1"/>
    <col min="772" max="772" width="5.28515625" style="41" customWidth="1"/>
    <col min="773" max="773" width="44.7109375" style="41" customWidth="1"/>
    <col min="774" max="774" width="15.85546875" style="41" bestFit="1" customWidth="1"/>
    <col min="775" max="775" width="17.28515625" style="41" customWidth="1"/>
    <col min="776" max="776" width="16.7109375" style="41" customWidth="1"/>
    <col min="777" max="777" width="11.42578125" style="41"/>
    <col min="778" max="778" width="16.28515625" style="41" bestFit="1" customWidth="1"/>
    <col min="779" max="779" width="21.7109375" style="41" bestFit="1" customWidth="1"/>
    <col min="780" max="1024" width="11.42578125" style="41"/>
    <col min="1025" max="1026" width="4.28515625" style="41" customWidth="1"/>
    <col min="1027" max="1027" width="5.5703125" style="41" customWidth="1"/>
    <col min="1028" max="1028" width="5.28515625" style="41" customWidth="1"/>
    <col min="1029" max="1029" width="44.7109375" style="41" customWidth="1"/>
    <col min="1030" max="1030" width="15.85546875" style="41" bestFit="1" customWidth="1"/>
    <col min="1031" max="1031" width="17.28515625" style="41" customWidth="1"/>
    <col min="1032" max="1032" width="16.7109375" style="41" customWidth="1"/>
    <col min="1033" max="1033" width="11.42578125" style="41"/>
    <col min="1034" max="1034" width="16.28515625" style="41" bestFit="1" customWidth="1"/>
    <col min="1035" max="1035" width="21.7109375" style="41" bestFit="1" customWidth="1"/>
    <col min="1036" max="1280" width="11.42578125" style="41"/>
    <col min="1281" max="1282" width="4.28515625" style="41" customWidth="1"/>
    <col min="1283" max="1283" width="5.5703125" style="41" customWidth="1"/>
    <col min="1284" max="1284" width="5.28515625" style="41" customWidth="1"/>
    <col min="1285" max="1285" width="44.7109375" style="41" customWidth="1"/>
    <col min="1286" max="1286" width="15.85546875" style="41" bestFit="1" customWidth="1"/>
    <col min="1287" max="1287" width="17.28515625" style="41" customWidth="1"/>
    <col min="1288" max="1288" width="16.7109375" style="41" customWidth="1"/>
    <col min="1289" max="1289" width="11.42578125" style="41"/>
    <col min="1290" max="1290" width="16.28515625" style="41" bestFit="1" customWidth="1"/>
    <col min="1291" max="1291" width="21.7109375" style="41" bestFit="1" customWidth="1"/>
    <col min="1292" max="1536" width="11.42578125" style="41"/>
    <col min="1537" max="1538" width="4.28515625" style="41" customWidth="1"/>
    <col min="1539" max="1539" width="5.5703125" style="41" customWidth="1"/>
    <col min="1540" max="1540" width="5.28515625" style="41" customWidth="1"/>
    <col min="1541" max="1541" width="44.7109375" style="41" customWidth="1"/>
    <col min="1542" max="1542" width="15.85546875" style="41" bestFit="1" customWidth="1"/>
    <col min="1543" max="1543" width="17.28515625" style="41" customWidth="1"/>
    <col min="1544" max="1544" width="16.7109375" style="41" customWidth="1"/>
    <col min="1545" max="1545" width="11.42578125" style="41"/>
    <col min="1546" max="1546" width="16.28515625" style="41" bestFit="1" customWidth="1"/>
    <col min="1547" max="1547" width="21.7109375" style="41" bestFit="1" customWidth="1"/>
    <col min="1548" max="1792" width="11.42578125" style="41"/>
    <col min="1793" max="1794" width="4.28515625" style="41" customWidth="1"/>
    <col min="1795" max="1795" width="5.5703125" style="41" customWidth="1"/>
    <col min="1796" max="1796" width="5.28515625" style="41" customWidth="1"/>
    <col min="1797" max="1797" width="44.7109375" style="41" customWidth="1"/>
    <col min="1798" max="1798" width="15.85546875" style="41" bestFit="1" customWidth="1"/>
    <col min="1799" max="1799" width="17.28515625" style="41" customWidth="1"/>
    <col min="1800" max="1800" width="16.7109375" style="41" customWidth="1"/>
    <col min="1801" max="1801" width="11.42578125" style="41"/>
    <col min="1802" max="1802" width="16.28515625" style="41" bestFit="1" customWidth="1"/>
    <col min="1803" max="1803" width="21.7109375" style="41" bestFit="1" customWidth="1"/>
    <col min="1804" max="2048" width="11.42578125" style="41"/>
    <col min="2049" max="2050" width="4.28515625" style="41" customWidth="1"/>
    <col min="2051" max="2051" width="5.5703125" style="41" customWidth="1"/>
    <col min="2052" max="2052" width="5.28515625" style="41" customWidth="1"/>
    <col min="2053" max="2053" width="44.7109375" style="41" customWidth="1"/>
    <col min="2054" max="2054" width="15.85546875" style="41" bestFit="1" customWidth="1"/>
    <col min="2055" max="2055" width="17.28515625" style="41" customWidth="1"/>
    <col min="2056" max="2056" width="16.7109375" style="41" customWidth="1"/>
    <col min="2057" max="2057" width="11.42578125" style="41"/>
    <col min="2058" max="2058" width="16.28515625" style="41" bestFit="1" customWidth="1"/>
    <col min="2059" max="2059" width="21.7109375" style="41" bestFit="1" customWidth="1"/>
    <col min="2060" max="2304" width="11.42578125" style="41"/>
    <col min="2305" max="2306" width="4.28515625" style="41" customWidth="1"/>
    <col min="2307" max="2307" width="5.5703125" style="41" customWidth="1"/>
    <col min="2308" max="2308" width="5.28515625" style="41" customWidth="1"/>
    <col min="2309" max="2309" width="44.7109375" style="41" customWidth="1"/>
    <col min="2310" max="2310" width="15.85546875" style="41" bestFit="1" customWidth="1"/>
    <col min="2311" max="2311" width="17.28515625" style="41" customWidth="1"/>
    <col min="2312" max="2312" width="16.7109375" style="41" customWidth="1"/>
    <col min="2313" max="2313" width="11.42578125" style="41"/>
    <col min="2314" max="2314" width="16.28515625" style="41" bestFit="1" customWidth="1"/>
    <col min="2315" max="2315" width="21.7109375" style="41" bestFit="1" customWidth="1"/>
    <col min="2316" max="2560" width="11.42578125" style="41"/>
    <col min="2561" max="2562" width="4.28515625" style="41" customWidth="1"/>
    <col min="2563" max="2563" width="5.5703125" style="41" customWidth="1"/>
    <col min="2564" max="2564" width="5.28515625" style="41" customWidth="1"/>
    <col min="2565" max="2565" width="44.7109375" style="41" customWidth="1"/>
    <col min="2566" max="2566" width="15.85546875" style="41" bestFit="1" customWidth="1"/>
    <col min="2567" max="2567" width="17.28515625" style="41" customWidth="1"/>
    <col min="2568" max="2568" width="16.7109375" style="41" customWidth="1"/>
    <col min="2569" max="2569" width="11.42578125" style="41"/>
    <col min="2570" max="2570" width="16.28515625" style="41" bestFit="1" customWidth="1"/>
    <col min="2571" max="2571" width="21.7109375" style="41" bestFit="1" customWidth="1"/>
    <col min="2572" max="2816" width="11.42578125" style="41"/>
    <col min="2817" max="2818" width="4.28515625" style="41" customWidth="1"/>
    <col min="2819" max="2819" width="5.5703125" style="41" customWidth="1"/>
    <col min="2820" max="2820" width="5.28515625" style="41" customWidth="1"/>
    <col min="2821" max="2821" width="44.7109375" style="41" customWidth="1"/>
    <col min="2822" max="2822" width="15.85546875" style="41" bestFit="1" customWidth="1"/>
    <col min="2823" max="2823" width="17.28515625" style="41" customWidth="1"/>
    <col min="2824" max="2824" width="16.7109375" style="41" customWidth="1"/>
    <col min="2825" max="2825" width="11.42578125" style="41"/>
    <col min="2826" max="2826" width="16.28515625" style="41" bestFit="1" customWidth="1"/>
    <col min="2827" max="2827" width="21.7109375" style="41" bestFit="1" customWidth="1"/>
    <col min="2828" max="3072" width="11.42578125" style="41"/>
    <col min="3073" max="3074" width="4.28515625" style="41" customWidth="1"/>
    <col min="3075" max="3075" width="5.5703125" style="41" customWidth="1"/>
    <col min="3076" max="3076" width="5.28515625" style="41" customWidth="1"/>
    <col min="3077" max="3077" width="44.7109375" style="41" customWidth="1"/>
    <col min="3078" max="3078" width="15.85546875" style="41" bestFit="1" customWidth="1"/>
    <col min="3079" max="3079" width="17.28515625" style="41" customWidth="1"/>
    <col min="3080" max="3080" width="16.7109375" style="41" customWidth="1"/>
    <col min="3081" max="3081" width="11.42578125" style="41"/>
    <col min="3082" max="3082" width="16.28515625" style="41" bestFit="1" customWidth="1"/>
    <col min="3083" max="3083" width="21.7109375" style="41" bestFit="1" customWidth="1"/>
    <col min="3084" max="3328" width="11.42578125" style="41"/>
    <col min="3329" max="3330" width="4.28515625" style="41" customWidth="1"/>
    <col min="3331" max="3331" width="5.5703125" style="41" customWidth="1"/>
    <col min="3332" max="3332" width="5.28515625" style="41" customWidth="1"/>
    <col min="3333" max="3333" width="44.7109375" style="41" customWidth="1"/>
    <col min="3334" max="3334" width="15.85546875" style="41" bestFit="1" customWidth="1"/>
    <col min="3335" max="3335" width="17.28515625" style="41" customWidth="1"/>
    <col min="3336" max="3336" width="16.7109375" style="41" customWidth="1"/>
    <col min="3337" max="3337" width="11.42578125" style="41"/>
    <col min="3338" max="3338" width="16.28515625" style="41" bestFit="1" customWidth="1"/>
    <col min="3339" max="3339" width="21.7109375" style="41" bestFit="1" customWidth="1"/>
    <col min="3340" max="3584" width="11.42578125" style="41"/>
    <col min="3585" max="3586" width="4.28515625" style="41" customWidth="1"/>
    <col min="3587" max="3587" width="5.5703125" style="41" customWidth="1"/>
    <col min="3588" max="3588" width="5.28515625" style="41" customWidth="1"/>
    <col min="3589" max="3589" width="44.7109375" style="41" customWidth="1"/>
    <col min="3590" max="3590" width="15.85546875" style="41" bestFit="1" customWidth="1"/>
    <col min="3591" max="3591" width="17.28515625" style="41" customWidth="1"/>
    <col min="3592" max="3592" width="16.7109375" style="41" customWidth="1"/>
    <col min="3593" max="3593" width="11.42578125" style="41"/>
    <col min="3594" max="3594" width="16.28515625" style="41" bestFit="1" customWidth="1"/>
    <col min="3595" max="3595" width="21.7109375" style="41" bestFit="1" customWidth="1"/>
    <col min="3596" max="3840" width="11.42578125" style="41"/>
    <col min="3841" max="3842" width="4.28515625" style="41" customWidth="1"/>
    <col min="3843" max="3843" width="5.5703125" style="41" customWidth="1"/>
    <col min="3844" max="3844" width="5.28515625" style="41" customWidth="1"/>
    <col min="3845" max="3845" width="44.7109375" style="41" customWidth="1"/>
    <col min="3846" max="3846" width="15.85546875" style="41" bestFit="1" customWidth="1"/>
    <col min="3847" max="3847" width="17.28515625" style="41" customWidth="1"/>
    <col min="3848" max="3848" width="16.7109375" style="41" customWidth="1"/>
    <col min="3849" max="3849" width="11.42578125" style="41"/>
    <col min="3850" max="3850" width="16.28515625" style="41" bestFit="1" customWidth="1"/>
    <col min="3851" max="3851" width="21.7109375" style="41" bestFit="1" customWidth="1"/>
    <col min="3852" max="4096" width="11.42578125" style="41"/>
    <col min="4097" max="4098" width="4.28515625" style="41" customWidth="1"/>
    <col min="4099" max="4099" width="5.5703125" style="41" customWidth="1"/>
    <col min="4100" max="4100" width="5.28515625" style="41" customWidth="1"/>
    <col min="4101" max="4101" width="44.7109375" style="41" customWidth="1"/>
    <col min="4102" max="4102" width="15.85546875" style="41" bestFit="1" customWidth="1"/>
    <col min="4103" max="4103" width="17.28515625" style="41" customWidth="1"/>
    <col min="4104" max="4104" width="16.7109375" style="41" customWidth="1"/>
    <col min="4105" max="4105" width="11.42578125" style="41"/>
    <col min="4106" max="4106" width="16.28515625" style="41" bestFit="1" customWidth="1"/>
    <col min="4107" max="4107" width="21.7109375" style="41" bestFit="1" customWidth="1"/>
    <col min="4108" max="4352" width="11.42578125" style="41"/>
    <col min="4353" max="4354" width="4.28515625" style="41" customWidth="1"/>
    <col min="4355" max="4355" width="5.5703125" style="41" customWidth="1"/>
    <col min="4356" max="4356" width="5.28515625" style="41" customWidth="1"/>
    <col min="4357" max="4357" width="44.7109375" style="41" customWidth="1"/>
    <col min="4358" max="4358" width="15.85546875" style="41" bestFit="1" customWidth="1"/>
    <col min="4359" max="4359" width="17.28515625" style="41" customWidth="1"/>
    <col min="4360" max="4360" width="16.7109375" style="41" customWidth="1"/>
    <col min="4361" max="4361" width="11.42578125" style="41"/>
    <col min="4362" max="4362" width="16.28515625" style="41" bestFit="1" customWidth="1"/>
    <col min="4363" max="4363" width="21.7109375" style="41" bestFit="1" customWidth="1"/>
    <col min="4364" max="4608" width="11.42578125" style="41"/>
    <col min="4609" max="4610" width="4.28515625" style="41" customWidth="1"/>
    <col min="4611" max="4611" width="5.5703125" style="41" customWidth="1"/>
    <col min="4612" max="4612" width="5.28515625" style="41" customWidth="1"/>
    <col min="4613" max="4613" width="44.7109375" style="41" customWidth="1"/>
    <col min="4614" max="4614" width="15.85546875" style="41" bestFit="1" customWidth="1"/>
    <col min="4615" max="4615" width="17.28515625" style="41" customWidth="1"/>
    <col min="4616" max="4616" width="16.7109375" style="41" customWidth="1"/>
    <col min="4617" max="4617" width="11.42578125" style="41"/>
    <col min="4618" max="4618" width="16.28515625" style="41" bestFit="1" customWidth="1"/>
    <col min="4619" max="4619" width="21.7109375" style="41" bestFit="1" customWidth="1"/>
    <col min="4620" max="4864" width="11.42578125" style="41"/>
    <col min="4865" max="4866" width="4.28515625" style="41" customWidth="1"/>
    <col min="4867" max="4867" width="5.5703125" style="41" customWidth="1"/>
    <col min="4868" max="4868" width="5.28515625" style="41" customWidth="1"/>
    <col min="4869" max="4869" width="44.7109375" style="41" customWidth="1"/>
    <col min="4870" max="4870" width="15.85546875" style="41" bestFit="1" customWidth="1"/>
    <col min="4871" max="4871" width="17.28515625" style="41" customWidth="1"/>
    <col min="4872" max="4872" width="16.7109375" style="41" customWidth="1"/>
    <col min="4873" max="4873" width="11.42578125" style="41"/>
    <col min="4874" max="4874" width="16.28515625" style="41" bestFit="1" customWidth="1"/>
    <col min="4875" max="4875" width="21.7109375" style="41" bestFit="1" customWidth="1"/>
    <col min="4876" max="5120" width="11.42578125" style="41"/>
    <col min="5121" max="5122" width="4.28515625" style="41" customWidth="1"/>
    <col min="5123" max="5123" width="5.5703125" style="41" customWidth="1"/>
    <col min="5124" max="5124" width="5.28515625" style="41" customWidth="1"/>
    <col min="5125" max="5125" width="44.7109375" style="41" customWidth="1"/>
    <col min="5126" max="5126" width="15.85546875" style="41" bestFit="1" customWidth="1"/>
    <col min="5127" max="5127" width="17.28515625" style="41" customWidth="1"/>
    <col min="5128" max="5128" width="16.7109375" style="41" customWidth="1"/>
    <col min="5129" max="5129" width="11.42578125" style="41"/>
    <col min="5130" max="5130" width="16.28515625" style="41" bestFit="1" customWidth="1"/>
    <col min="5131" max="5131" width="21.7109375" style="41" bestFit="1" customWidth="1"/>
    <col min="5132" max="5376" width="11.42578125" style="41"/>
    <col min="5377" max="5378" width="4.28515625" style="41" customWidth="1"/>
    <col min="5379" max="5379" width="5.5703125" style="41" customWidth="1"/>
    <col min="5380" max="5380" width="5.28515625" style="41" customWidth="1"/>
    <col min="5381" max="5381" width="44.7109375" style="41" customWidth="1"/>
    <col min="5382" max="5382" width="15.85546875" style="41" bestFit="1" customWidth="1"/>
    <col min="5383" max="5383" width="17.28515625" style="41" customWidth="1"/>
    <col min="5384" max="5384" width="16.7109375" style="41" customWidth="1"/>
    <col min="5385" max="5385" width="11.42578125" style="41"/>
    <col min="5386" max="5386" width="16.28515625" style="41" bestFit="1" customWidth="1"/>
    <col min="5387" max="5387" width="21.7109375" style="41" bestFit="1" customWidth="1"/>
    <col min="5388" max="5632" width="11.42578125" style="41"/>
    <col min="5633" max="5634" width="4.28515625" style="41" customWidth="1"/>
    <col min="5635" max="5635" width="5.5703125" style="41" customWidth="1"/>
    <col min="5636" max="5636" width="5.28515625" style="41" customWidth="1"/>
    <col min="5637" max="5637" width="44.7109375" style="41" customWidth="1"/>
    <col min="5638" max="5638" width="15.85546875" style="41" bestFit="1" customWidth="1"/>
    <col min="5639" max="5639" width="17.28515625" style="41" customWidth="1"/>
    <col min="5640" max="5640" width="16.7109375" style="41" customWidth="1"/>
    <col min="5641" max="5641" width="11.42578125" style="41"/>
    <col min="5642" max="5642" width="16.28515625" style="41" bestFit="1" customWidth="1"/>
    <col min="5643" max="5643" width="21.7109375" style="41" bestFit="1" customWidth="1"/>
    <col min="5644" max="5888" width="11.42578125" style="41"/>
    <col min="5889" max="5890" width="4.28515625" style="41" customWidth="1"/>
    <col min="5891" max="5891" width="5.5703125" style="41" customWidth="1"/>
    <col min="5892" max="5892" width="5.28515625" style="41" customWidth="1"/>
    <col min="5893" max="5893" width="44.7109375" style="41" customWidth="1"/>
    <col min="5894" max="5894" width="15.85546875" style="41" bestFit="1" customWidth="1"/>
    <col min="5895" max="5895" width="17.28515625" style="41" customWidth="1"/>
    <col min="5896" max="5896" width="16.7109375" style="41" customWidth="1"/>
    <col min="5897" max="5897" width="11.42578125" style="41"/>
    <col min="5898" max="5898" width="16.28515625" style="41" bestFit="1" customWidth="1"/>
    <col min="5899" max="5899" width="21.7109375" style="41" bestFit="1" customWidth="1"/>
    <col min="5900" max="6144" width="11.42578125" style="41"/>
    <col min="6145" max="6146" width="4.28515625" style="41" customWidth="1"/>
    <col min="6147" max="6147" width="5.5703125" style="41" customWidth="1"/>
    <col min="6148" max="6148" width="5.28515625" style="41" customWidth="1"/>
    <col min="6149" max="6149" width="44.7109375" style="41" customWidth="1"/>
    <col min="6150" max="6150" width="15.85546875" style="41" bestFit="1" customWidth="1"/>
    <col min="6151" max="6151" width="17.28515625" style="41" customWidth="1"/>
    <col min="6152" max="6152" width="16.7109375" style="41" customWidth="1"/>
    <col min="6153" max="6153" width="11.42578125" style="41"/>
    <col min="6154" max="6154" width="16.28515625" style="41" bestFit="1" customWidth="1"/>
    <col min="6155" max="6155" width="21.7109375" style="41" bestFit="1" customWidth="1"/>
    <col min="6156" max="6400" width="11.42578125" style="41"/>
    <col min="6401" max="6402" width="4.28515625" style="41" customWidth="1"/>
    <col min="6403" max="6403" width="5.5703125" style="41" customWidth="1"/>
    <col min="6404" max="6404" width="5.28515625" style="41" customWidth="1"/>
    <col min="6405" max="6405" width="44.7109375" style="41" customWidth="1"/>
    <col min="6406" max="6406" width="15.85546875" style="41" bestFit="1" customWidth="1"/>
    <col min="6407" max="6407" width="17.28515625" style="41" customWidth="1"/>
    <col min="6408" max="6408" width="16.7109375" style="41" customWidth="1"/>
    <col min="6409" max="6409" width="11.42578125" style="41"/>
    <col min="6410" max="6410" width="16.28515625" style="41" bestFit="1" customWidth="1"/>
    <col min="6411" max="6411" width="21.7109375" style="41" bestFit="1" customWidth="1"/>
    <col min="6412" max="6656" width="11.42578125" style="41"/>
    <col min="6657" max="6658" width="4.28515625" style="41" customWidth="1"/>
    <col min="6659" max="6659" width="5.5703125" style="41" customWidth="1"/>
    <col min="6660" max="6660" width="5.28515625" style="41" customWidth="1"/>
    <col min="6661" max="6661" width="44.7109375" style="41" customWidth="1"/>
    <col min="6662" max="6662" width="15.85546875" style="41" bestFit="1" customWidth="1"/>
    <col min="6663" max="6663" width="17.28515625" style="41" customWidth="1"/>
    <col min="6664" max="6664" width="16.7109375" style="41" customWidth="1"/>
    <col min="6665" max="6665" width="11.42578125" style="41"/>
    <col min="6666" max="6666" width="16.28515625" style="41" bestFit="1" customWidth="1"/>
    <col min="6667" max="6667" width="21.7109375" style="41" bestFit="1" customWidth="1"/>
    <col min="6668" max="6912" width="11.42578125" style="41"/>
    <col min="6913" max="6914" width="4.28515625" style="41" customWidth="1"/>
    <col min="6915" max="6915" width="5.5703125" style="41" customWidth="1"/>
    <col min="6916" max="6916" width="5.28515625" style="41" customWidth="1"/>
    <col min="6917" max="6917" width="44.7109375" style="41" customWidth="1"/>
    <col min="6918" max="6918" width="15.85546875" style="41" bestFit="1" customWidth="1"/>
    <col min="6919" max="6919" width="17.28515625" style="41" customWidth="1"/>
    <col min="6920" max="6920" width="16.7109375" style="41" customWidth="1"/>
    <col min="6921" max="6921" width="11.42578125" style="41"/>
    <col min="6922" max="6922" width="16.28515625" style="41" bestFit="1" customWidth="1"/>
    <col min="6923" max="6923" width="21.7109375" style="41" bestFit="1" customWidth="1"/>
    <col min="6924" max="7168" width="11.42578125" style="41"/>
    <col min="7169" max="7170" width="4.28515625" style="41" customWidth="1"/>
    <col min="7171" max="7171" width="5.5703125" style="41" customWidth="1"/>
    <col min="7172" max="7172" width="5.28515625" style="41" customWidth="1"/>
    <col min="7173" max="7173" width="44.7109375" style="41" customWidth="1"/>
    <col min="7174" max="7174" width="15.85546875" style="41" bestFit="1" customWidth="1"/>
    <col min="7175" max="7175" width="17.28515625" style="41" customWidth="1"/>
    <col min="7176" max="7176" width="16.7109375" style="41" customWidth="1"/>
    <col min="7177" max="7177" width="11.42578125" style="41"/>
    <col min="7178" max="7178" width="16.28515625" style="41" bestFit="1" customWidth="1"/>
    <col min="7179" max="7179" width="21.7109375" style="41" bestFit="1" customWidth="1"/>
    <col min="7180" max="7424" width="11.42578125" style="41"/>
    <col min="7425" max="7426" width="4.28515625" style="41" customWidth="1"/>
    <col min="7427" max="7427" width="5.5703125" style="41" customWidth="1"/>
    <col min="7428" max="7428" width="5.28515625" style="41" customWidth="1"/>
    <col min="7429" max="7429" width="44.7109375" style="41" customWidth="1"/>
    <col min="7430" max="7430" width="15.85546875" style="41" bestFit="1" customWidth="1"/>
    <col min="7431" max="7431" width="17.28515625" style="41" customWidth="1"/>
    <col min="7432" max="7432" width="16.7109375" style="41" customWidth="1"/>
    <col min="7433" max="7433" width="11.42578125" style="41"/>
    <col min="7434" max="7434" width="16.28515625" style="41" bestFit="1" customWidth="1"/>
    <col min="7435" max="7435" width="21.7109375" style="41" bestFit="1" customWidth="1"/>
    <col min="7436" max="7680" width="11.42578125" style="41"/>
    <col min="7681" max="7682" width="4.28515625" style="41" customWidth="1"/>
    <col min="7683" max="7683" width="5.5703125" style="41" customWidth="1"/>
    <col min="7684" max="7684" width="5.28515625" style="41" customWidth="1"/>
    <col min="7685" max="7685" width="44.7109375" style="41" customWidth="1"/>
    <col min="7686" max="7686" width="15.85546875" style="41" bestFit="1" customWidth="1"/>
    <col min="7687" max="7687" width="17.28515625" style="41" customWidth="1"/>
    <col min="7688" max="7688" width="16.7109375" style="41" customWidth="1"/>
    <col min="7689" max="7689" width="11.42578125" style="41"/>
    <col min="7690" max="7690" width="16.28515625" style="41" bestFit="1" customWidth="1"/>
    <col min="7691" max="7691" width="21.7109375" style="41" bestFit="1" customWidth="1"/>
    <col min="7692" max="7936" width="11.42578125" style="41"/>
    <col min="7937" max="7938" width="4.28515625" style="41" customWidth="1"/>
    <col min="7939" max="7939" width="5.5703125" style="41" customWidth="1"/>
    <col min="7940" max="7940" width="5.28515625" style="41" customWidth="1"/>
    <col min="7941" max="7941" width="44.7109375" style="41" customWidth="1"/>
    <col min="7942" max="7942" width="15.85546875" style="41" bestFit="1" customWidth="1"/>
    <col min="7943" max="7943" width="17.28515625" style="41" customWidth="1"/>
    <col min="7944" max="7944" width="16.7109375" style="41" customWidth="1"/>
    <col min="7945" max="7945" width="11.42578125" style="41"/>
    <col min="7946" max="7946" width="16.28515625" style="41" bestFit="1" customWidth="1"/>
    <col min="7947" max="7947" width="21.7109375" style="41" bestFit="1" customWidth="1"/>
    <col min="7948" max="8192" width="11.42578125" style="41"/>
    <col min="8193" max="8194" width="4.28515625" style="41" customWidth="1"/>
    <col min="8195" max="8195" width="5.5703125" style="41" customWidth="1"/>
    <col min="8196" max="8196" width="5.28515625" style="41" customWidth="1"/>
    <col min="8197" max="8197" width="44.7109375" style="41" customWidth="1"/>
    <col min="8198" max="8198" width="15.85546875" style="41" bestFit="1" customWidth="1"/>
    <col min="8199" max="8199" width="17.28515625" style="41" customWidth="1"/>
    <col min="8200" max="8200" width="16.7109375" style="41" customWidth="1"/>
    <col min="8201" max="8201" width="11.42578125" style="41"/>
    <col min="8202" max="8202" width="16.28515625" style="41" bestFit="1" customWidth="1"/>
    <col min="8203" max="8203" width="21.7109375" style="41" bestFit="1" customWidth="1"/>
    <col min="8204" max="8448" width="11.42578125" style="41"/>
    <col min="8449" max="8450" width="4.28515625" style="41" customWidth="1"/>
    <col min="8451" max="8451" width="5.5703125" style="41" customWidth="1"/>
    <col min="8452" max="8452" width="5.28515625" style="41" customWidth="1"/>
    <col min="8453" max="8453" width="44.7109375" style="41" customWidth="1"/>
    <col min="8454" max="8454" width="15.85546875" style="41" bestFit="1" customWidth="1"/>
    <col min="8455" max="8455" width="17.28515625" style="41" customWidth="1"/>
    <col min="8456" max="8456" width="16.7109375" style="41" customWidth="1"/>
    <col min="8457" max="8457" width="11.42578125" style="41"/>
    <col min="8458" max="8458" width="16.28515625" style="41" bestFit="1" customWidth="1"/>
    <col min="8459" max="8459" width="21.7109375" style="41" bestFit="1" customWidth="1"/>
    <col min="8460" max="8704" width="11.42578125" style="41"/>
    <col min="8705" max="8706" width="4.28515625" style="41" customWidth="1"/>
    <col min="8707" max="8707" width="5.5703125" style="41" customWidth="1"/>
    <col min="8708" max="8708" width="5.28515625" style="41" customWidth="1"/>
    <col min="8709" max="8709" width="44.7109375" style="41" customWidth="1"/>
    <col min="8710" max="8710" width="15.85546875" style="41" bestFit="1" customWidth="1"/>
    <col min="8711" max="8711" width="17.28515625" style="41" customWidth="1"/>
    <col min="8712" max="8712" width="16.7109375" style="41" customWidth="1"/>
    <col min="8713" max="8713" width="11.42578125" style="41"/>
    <col min="8714" max="8714" width="16.28515625" style="41" bestFit="1" customWidth="1"/>
    <col min="8715" max="8715" width="21.7109375" style="41" bestFit="1" customWidth="1"/>
    <col min="8716" max="8960" width="11.42578125" style="41"/>
    <col min="8961" max="8962" width="4.28515625" style="41" customWidth="1"/>
    <col min="8963" max="8963" width="5.5703125" style="41" customWidth="1"/>
    <col min="8964" max="8964" width="5.28515625" style="41" customWidth="1"/>
    <col min="8965" max="8965" width="44.7109375" style="41" customWidth="1"/>
    <col min="8966" max="8966" width="15.85546875" style="41" bestFit="1" customWidth="1"/>
    <col min="8967" max="8967" width="17.28515625" style="41" customWidth="1"/>
    <col min="8968" max="8968" width="16.7109375" style="41" customWidth="1"/>
    <col min="8969" max="8969" width="11.42578125" style="41"/>
    <col min="8970" max="8970" width="16.28515625" style="41" bestFit="1" customWidth="1"/>
    <col min="8971" max="8971" width="21.7109375" style="41" bestFit="1" customWidth="1"/>
    <col min="8972" max="9216" width="11.42578125" style="41"/>
    <col min="9217" max="9218" width="4.28515625" style="41" customWidth="1"/>
    <col min="9219" max="9219" width="5.5703125" style="41" customWidth="1"/>
    <col min="9220" max="9220" width="5.28515625" style="41" customWidth="1"/>
    <col min="9221" max="9221" width="44.7109375" style="41" customWidth="1"/>
    <col min="9222" max="9222" width="15.85546875" style="41" bestFit="1" customWidth="1"/>
    <col min="9223" max="9223" width="17.28515625" style="41" customWidth="1"/>
    <col min="9224" max="9224" width="16.7109375" style="41" customWidth="1"/>
    <col min="9225" max="9225" width="11.42578125" style="41"/>
    <col min="9226" max="9226" width="16.28515625" style="41" bestFit="1" customWidth="1"/>
    <col min="9227" max="9227" width="21.7109375" style="41" bestFit="1" customWidth="1"/>
    <col min="9228" max="9472" width="11.42578125" style="41"/>
    <col min="9473" max="9474" width="4.28515625" style="41" customWidth="1"/>
    <col min="9475" max="9475" width="5.5703125" style="41" customWidth="1"/>
    <col min="9476" max="9476" width="5.28515625" style="41" customWidth="1"/>
    <col min="9477" max="9477" width="44.7109375" style="41" customWidth="1"/>
    <col min="9478" max="9478" width="15.85546875" style="41" bestFit="1" customWidth="1"/>
    <col min="9479" max="9479" width="17.28515625" style="41" customWidth="1"/>
    <col min="9480" max="9480" width="16.7109375" style="41" customWidth="1"/>
    <col min="9481" max="9481" width="11.42578125" style="41"/>
    <col min="9482" max="9482" width="16.28515625" style="41" bestFit="1" customWidth="1"/>
    <col min="9483" max="9483" width="21.7109375" style="41" bestFit="1" customWidth="1"/>
    <col min="9484" max="9728" width="11.42578125" style="41"/>
    <col min="9729" max="9730" width="4.28515625" style="41" customWidth="1"/>
    <col min="9731" max="9731" width="5.5703125" style="41" customWidth="1"/>
    <col min="9732" max="9732" width="5.28515625" style="41" customWidth="1"/>
    <col min="9733" max="9733" width="44.7109375" style="41" customWidth="1"/>
    <col min="9734" max="9734" width="15.85546875" style="41" bestFit="1" customWidth="1"/>
    <col min="9735" max="9735" width="17.28515625" style="41" customWidth="1"/>
    <col min="9736" max="9736" width="16.7109375" style="41" customWidth="1"/>
    <col min="9737" max="9737" width="11.42578125" style="41"/>
    <col min="9738" max="9738" width="16.28515625" style="41" bestFit="1" customWidth="1"/>
    <col min="9739" max="9739" width="21.7109375" style="41" bestFit="1" customWidth="1"/>
    <col min="9740" max="9984" width="11.42578125" style="41"/>
    <col min="9985" max="9986" width="4.28515625" style="41" customWidth="1"/>
    <col min="9987" max="9987" width="5.5703125" style="41" customWidth="1"/>
    <col min="9988" max="9988" width="5.28515625" style="41" customWidth="1"/>
    <col min="9989" max="9989" width="44.7109375" style="41" customWidth="1"/>
    <col min="9990" max="9990" width="15.85546875" style="41" bestFit="1" customWidth="1"/>
    <col min="9991" max="9991" width="17.28515625" style="41" customWidth="1"/>
    <col min="9992" max="9992" width="16.7109375" style="41" customWidth="1"/>
    <col min="9993" max="9993" width="11.42578125" style="41"/>
    <col min="9994" max="9994" width="16.28515625" style="41" bestFit="1" customWidth="1"/>
    <col min="9995" max="9995" width="21.7109375" style="41" bestFit="1" customWidth="1"/>
    <col min="9996" max="10240" width="11.42578125" style="41"/>
    <col min="10241" max="10242" width="4.28515625" style="41" customWidth="1"/>
    <col min="10243" max="10243" width="5.5703125" style="41" customWidth="1"/>
    <col min="10244" max="10244" width="5.28515625" style="41" customWidth="1"/>
    <col min="10245" max="10245" width="44.7109375" style="41" customWidth="1"/>
    <col min="10246" max="10246" width="15.85546875" style="41" bestFit="1" customWidth="1"/>
    <col min="10247" max="10247" width="17.28515625" style="41" customWidth="1"/>
    <col min="10248" max="10248" width="16.7109375" style="41" customWidth="1"/>
    <col min="10249" max="10249" width="11.42578125" style="41"/>
    <col min="10250" max="10250" width="16.28515625" style="41" bestFit="1" customWidth="1"/>
    <col min="10251" max="10251" width="21.7109375" style="41" bestFit="1" customWidth="1"/>
    <col min="10252" max="10496" width="11.42578125" style="41"/>
    <col min="10497" max="10498" width="4.28515625" style="41" customWidth="1"/>
    <col min="10499" max="10499" width="5.5703125" style="41" customWidth="1"/>
    <col min="10500" max="10500" width="5.28515625" style="41" customWidth="1"/>
    <col min="10501" max="10501" width="44.7109375" style="41" customWidth="1"/>
    <col min="10502" max="10502" width="15.85546875" style="41" bestFit="1" customWidth="1"/>
    <col min="10503" max="10503" width="17.28515625" style="41" customWidth="1"/>
    <col min="10504" max="10504" width="16.7109375" style="41" customWidth="1"/>
    <col min="10505" max="10505" width="11.42578125" style="41"/>
    <col min="10506" max="10506" width="16.28515625" style="41" bestFit="1" customWidth="1"/>
    <col min="10507" max="10507" width="21.7109375" style="41" bestFit="1" customWidth="1"/>
    <col min="10508" max="10752" width="11.42578125" style="41"/>
    <col min="10753" max="10754" width="4.28515625" style="41" customWidth="1"/>
    <col min="10755" max="10755" width="5.5703125" style="41" customWidth="1"/>
    <col min="10756" max="10756" width="5.28515625" style="41" customWidth="1"/>
    <col min="10757" max="10757" width="44.7109375" style="41" customWidth="1"/>
    <col min="10758" max="10758" width="15.85546875" style="41" bestFit="1" customWidth="1"/>
    <col min="10759" max="10759" width="17.28515625" style="41" customWidth="1"/>
    <col min="10760" max="10760" width="16.7109375" style="41" customWidth="1"/>
    <col min="10761" max="10761" width="11.42578125" style="41"/>
    <col min="10762" max="10762" width="16.28515625" style="41" bestFit="1" customWidth="1"/>
    <col min="10763" max="10763" width="21.7109375" style="41" bestFit="1" customWidth="1"/>
    <col min="10764" max="11008" width="11.42578125" style="41"/>
    <col min="11009" max="11010" width="4.28515625" style="41" customWidth="1"/>
    <col min="11011" max="11011" width="5.5703125" style="41" customWidth="1"/>
    <col min="11012" max="11012" width="5.28515625" style="41" customWidth="1"/>
    <col min="11013" max="11013" width="44.7109375" style="41" customWidth="1"/>
    <col min="11014" max="11014" width="15.85546875" style="41" bestFit="1" customWidth="1"/>
    <col min="11015" max="11015" width="17.28515625" style="41" customWidth="1"/>
    <col min="11016" max="11016" width="16.7109375" style="41" customWidth="1"/>
    <col min="11017" max="11017" width="11.42578125" style="41"/>
    <col min="11018" max="11018" width="16.28515625" style="41" bestFit="1" customWidth="1"/>
    <col min="11019" max="11019" width="21.7109375" style="41" bestFit="1" customWidth="1"/>
    <col min="11020" max="11264" width="11.42578125" style="41"/>
    <col min="11265" max="11266" width="4.28515625" style="41" customWidth="1"/>
    <col min="11267" max="11267" width="5.5703125" style="41" customWidth="1"/>
    <col min="11268" max="11268" width="5.28515625" style="41" customWidth="1"/>
    <col min="11269" max="11269" width="44.7109375" style="41" customWidth="1"/>
    <col min="11270" max="11270" width="15.85546875" style="41" bestFit="1" customWidth="1"/>
    <col min="11271" max="11271" width="17.28515625" style="41" customWidth="1"/>
    <col min="11272" max="11272" width="16.7109375" style="41" customWidth="1"/>
    <col min="11273" max="11273" width="11.42578125" style="41"/>
    <col min="11274" max="11274" width="16.28515625" style="41" bestFit="1" customWidth="1"/>
    <col min="11275" max="11275" width="21.7109375" style="41" bestFit="1" customWidth="1"/>
    <col min="11276" max="11520" width="11.42578125" style="41"/>
    <col min="11521" max="11522" width="4.28515625" style="41" customWidth="1"/>
    <col min="11523" max="11523" width="5.5703125" style="41" customWidth="1"/>
    <col min="11524" max="11524" width="5.28515625" style="41" customWidth="1"/>
    <col min="11525" max="11525" width="44.7109375" style="41" customWidth="1"/>
    <col min="11526" max="11526" width="15.85546875" style="41" bestFit="1" customWidth="1"/>
    <col min="11527" max="11527" width="17.28515625" style="41" customWidth="1"/>
    <col min="11528" max="11528" width="16.7109375" style="41" customWidth="1"/>
    <col min="11529" max="11529" width="11.42578125" style="41"/>
    <col min="11530" max="11530" width="16.28515625" style="41" bestFit="1" customWidth="1"/>
    <col min="11531" max="11531" width="21.7109375" style="41" bestFit="1" customWidth="1"/>
    <col min="11532" max="11776" width="11.42578125" style="41"/>
    <col min="11777" max="11778" width="4.28515625" style="41" customWidth="1"/>
    <col min="11779" max="11779" width="5.5703125" style="41" customWidth="1"/>
    <col min="11780" max="11780" width="5.28515625" style="41" customWidth="1"/>
    <col min="11781" max="11781" width="44.7109375" style="41" customWidth="1"/>
    <col min="11782" max="11782" width="15.85546875" style="41" bestFit="1" customWidth="1"/>
    <col min="11783" max="11783" width="17.28515625" style="41" customWidth="1"/>
    <col min="11784" max="11784" width="16.7109375" style="41" customWidth="1"/>
    <col min="11785" max="11785" width="11.42578125" style="41"/>
    <col min="11786" max="11786" width="16.28515625" style="41" bestFit="1" customWidth="1"/>
    <col min="11787" max="11787" width="21.7109375" style="41" bestFit="1" customWidth="1"/>
    <col min="11788" max="12032" width="11.42578125" style="41"/>
    <col min="12033" max="12034" width="4.28515625" style="41" customWidth="1"/>
    <col min="12035" max="12035" width="5.5703125" style="41" customWidth="1"/>
    <col min="12036" max="12036" width="5.28515625" style="41" customWidth="1"/>
    <col min="12037" max="12037" width="44.7109375" style="41" customWidth="1"/>
    <col min="12038" max="12038" width="15.85546875" style="41" bestFit="1" customWidth="1"/>
    <col min="12039" max="12039" width="17.28515625" style="41" customWidth="1"/>
    <col min="12040" max="12040" width="16.7109375" style="41" customWidth="1"/>
    <col min="12041" max="12041" width="11.42578125" style="41"/>
    <col min="12042" max="12042" width="16.28515625" style="41" bestFit="1" customWidth="1"/>
    <col min="12043" max="12043" width="21.7109375" style="41" bestFit="1" customWidth="1"/>
    <col min="12044" max="12288" width="11.42578125" style="41"/>
    <col min="12289" max="12290" width="4.28515625" style="41" customWidth="1"/>
    <col min="12291" max="12291" width="5.5703125" style="41" customWidth="1"/>
    <col min="12292" max="12292" width="5.28515625" style="41" customWidth="1"/>
    <col min="12293" max="12293" width="44.7109375" style="41" customWidth="1"/>
    <col min="12294" max="12294" width="15.85546875" style="41" bestFit="1" customWidth="1"/>
    <col min="12295" max="12295" width="17.28515625" style="41" customWidth="1"/>
    <col min="12296" max="12296" width="16.7109375" style="41" customWidth="1"/>
    <col min="12297" max="12297" width="11.42578125" style="41"/>
    <col min="12298" max="12298" width="16.28515625" style="41" bestFit="1" customWidth="1"/>
    <col min="12299" max="12299" width="21.7109375" style="41" bestFit="1" customWidth="1"/>
    <col min="12300" max="12544" width="11.42578125" style="41"/>
    <col min="12545" max="12546" width="4.28515625" style="41" customWidth="1"/>
    <col min="12547" max="12547" width="5.5703125" style="41" customWidth="1"/>
    <col min="12548" max="12548" width="5.28515625" style="41" customWidth="1"/>
    <col min="12549" max="12549" width="44.7109375" style="41" customWidth="1"/>
    <col min="12550" max="12550" width="15.85546875" style="41" bestFit="1" customWidth="1"/>
    <col min="12551" max="12551" width="17.28515625" style="41" customWidth="1"/>
    <col min="12552" max="12552" width="16.7109375" style="41" customWidth="1"/>
    <col min="12553" max="12553" width="11.42578125" style="41"/>
    <col min="12554" max="12554" width="16.28515625" style="41" bestFit="1" customWidth="1"/>
    <col min="12555" max="12555" width="21.7109375" style="41" bestFit="1" customWidth="1"/>
    <col min="12556" max="12800" width="11.42578125" style="41"/>
    <col min="12801" max="12802" width="4.28515625" style="41" customWidth="1"/>
    <col min="12803" max="12803" width="5.5703125" style="41" customWidth="1"/>
    <col min="12804" max="12804" width="5.28515625" style="41" customWidth="1"/>
    <col min="12805" max="12805" width="44.7109375" style="41" customWidth="1"/>
    <col min="12806" max="12806" width="15.85546875" style="41" bestFit="1" customWidth="1"/>
    <col min="12807" max="12807" width="17.28515625" style="41" customWidth="1"/>
    <col min="12808" max="12808" width="16.7109375" style="41" customWidth="1"/>
    <col min="12809" max="12809" width="11.42578125" style="41"/>
    <col min="12810" max="12810" width="16.28515625" style="41" bestFit="1" customWidth="1"/>
    <col min="12811" max="12811" width="21.7109375" style="41" bestFit="1" customWidth="1"/>
    <col min="12812" max="13056" width="11.42578125" style="41"/>
    <col min="13057" max="13058" width="4.28515625" style="41" customWidth="1"/>
    <col min="13059" max="13059" width="5.5703125" style="41" customWidth="1"/>
    <col min="13060" max="13060" width="5.28515625" style="41" customWidth="1"/>
    <col min="13061" max="13061" width="44.7109375" style="41" customWidth="1"/>
    <col min="13062" max="13062" width="15.85546875" style="41" bestFit="1" customWidth="1"/>
    <col min="13063" max="13063" width="17.28515625" style="41" customWidth="1"/>
    <col min="13064" max="13064" width="16.7109375" style="41" customWidth="1"/>
    <col min="13065" max="13065" width="11.42578125" style="41"/>
    <col min="13066" max="13066" width="16.28515625" style="41" bestFit="1" customWidth="1"/>
    <col min="13067" max="13067" width="21.7109375" style="41" bestFit="1" customWidth="1"/>
    <col min="13068" max="13312" width="11.42578125" style="41"/>
    <col min="13313" max="13314" width="4.28515625" style="41" customWidth="1"/>
    <col min="13315" max="13315" width="5.5703125" style="41" customWidth="1"/>
    <col min="13316" max="13316" width="5.28515625" style="41" customWidth="1"/>
    <col min="13317" max="13317" width="44.7109375" style="41" customWidth="1"/>
    <col min="13318" max="13318" width="15.85546875" style="41" bestFit="1" customWidth="1"/>
    <col min="13319" max="13319" width="17.28515625" style="41" customWidth="1"/>
    <col min="13320" max="13320" width="16.7109375" style="41" customWidth="1"/>
    <col min="13321" max="13321" width="11.42578125" style="41"/>
    <col min="13322" max="13322" width="16.28515625" style="41" bestFit="1" customWidth="1"/>
    <col min="13323" max="13323" width="21.7109375" style="41" bestFit="1" customWidth="1"/>
    <col min="13324" max="13568" width="11.42578125" style="41"/>
    <col min="13569" max="13570" width="4.28515625" style="41" customWidth="1"/>
    <col min="13571" max="13571" width="5.5703125" style="41" customWidth="1"/>
    <col min="13572" max="13572" width="5.28515625" style="41" customWidth="1"/>
    <col min="13573" max="13573" width="44.7109375" style="41" customWidth="1"/>
    <col min="13574" max="13574" width="15.85546875" style="41" bestFit="1" customWidth="1"/>
    <col min="13575" max="13575" width="17.28515625" style="41" customWidth="1"/>
    <col min="13576" max="13576" width="16.7109375" style="41" customWidth="1"/>
    <col min="13577" max="13577" width="11.42578125" style="41"/>
    <col min="13578" max="13578" width="16.28515625" style="41" bestFit="1" customWidth="1"/>
    <col min="13579" max="13579" width="21.7109375" style="41" bestFit="1" customWidth="1"/>
    <col min="13580" max="13824" width="11.42578125" style="41"/>
    <col min="13825" max="13826" width="4.28515625" style="41" customWidth="1"/>
    <col min="13827" max="13827" width="5.5703125" style="41" customWidth="1"/>
    <col min="13828" max="13828" width="5.28515625" style="41" customWidth="1"/>
    <col min="13829" max="13829" width="44.7109375" style="41" customWidth="1"/>
    <col min="13830" max="13830" width="15.85546875" style="41" bestFit="1" customWidth="1"/>
    <col min="13831" max="13831" width="17.28515625" style="41" customWidth="1"/>
    <col min="13832" max="13832" width="16.7109375" style="41" customWidth="1"/>
    <col min="13833" max="13833" width="11.42578125" style="41"/>
    <col min="13834" max="13834" width="16.28515625" style="41" bestFit="1" customWidth="1"/>
    <col min="13835" max="13835" width="21.7109375" style="41" bestFit="1" customWidth="1"/>
    <col min="13836" max="14080" width="11.42578125" style="41"/>
    <col min="14081" max="14082" width="4.28515625" style="41" customWidth="1"/>
    <col min="14083" max="14083" width="5.5703125" style="41" customWidth="1"/>
    <col min="14084" max="14084" width="5.28515625" style="41" customWidth="1"/>
    <col min="14085" max="14085" width="44.7109375" style="41" customWidth="1"/>
    <col min="14086" max="14086" width="15.85546875" style="41" bestFit="1" customWidth="1"/>
    <col min="14087" max="14087" width="17.28515625" style="41" customWidth="1"/>
    <col min="14088" max="14088" width="16.7109375" style="41" customWidth="1"/>
    <col min="14089" max="14089" width="11.42578125" style="41"/>
    <col min="14090" max="14090" width="16.28515625" style="41" bestFit="1" customWidth="1"/>
    <col min="14091" max="14091" width="21.7109375" style="41" bestFit="1" customWidth="1"/>
    <col min="14092" max="14336" width="11.42578125" style="41"/>
    <col min="14337" max="14338" width="4.28515625" style="41" customWidth="1"/>
    <col min="14339" max="14339" width="5.5703125" style="41" customWidth="1"/>
    <col min="14340" max="14340" width="5.28515625" style="41" customWidth="1"/>
    <col min="14341" max="14341" width="44.7109375" style="41" customWidth="1"/>
    <col min="14342" max="14342" width="15.85546875" style="41" bestFit="1" customWidth="1"/>
    <col min="14343" max="14343" width="17.28515625" style="41" customWidth="1"/>
    <col min="14344" max="14344" width="16.7109375" style="41" customWidth="1"/>
    <col min="14345" max="14345" width="11.42578125" style="41"/>
    <col min="14346" max="14346" width="16.28515625" style="41" bestFit="1" customWidth="1"/>
    <col min="14347" max="14347" width="21.7109375" style="41" bestFit="1" customWidth="1"/>
    <col min="14348" max="14592" width="11.42578125" style="41"/>
    <col min="14593" max="14594" width="4.28515625" style="41" customWidth="1"/>
    <col min="14595" max="14595" width="5.5703125" style="41" customWidth="1"/>
    <col min="14596" max="14596" width="5.28515625" style="41" customWidth="1"/>
    <col min="14597" max="14597" width="44.7109375" style="41" customWidth="1"/>
    <col min="14598" max="14598" width="15.85546875" style="41" bestFit="1" customWidth="1"/>
    <col min="14599" max="14599" width="17.28515625" style="41" customWidth="1"/>
    <col min="14600" max="14600" width="16.7109375" style="41" customWidth="1"/>
    <col min="14601" max="14601" width="11.42578125" style="41"/>
    <col min="14602" max="14602" width="16.28515625" style="41" bestFit="1" customWidth="1"/>
    <col min="14603" max="14603" width="21.7109375" style="41" bestFit="1" customWidth="1"/>
    <col min="14604" max="14848" width="11.42578125" style="41"/>
    <col min="14849" max="14850" width="4.28515625" style="41" customWidth="1"/>
    <col min="14851" max="14851" width="5.5703125" style="41" customWidth="1"/>
    <col min="14852" max="14852" width="5.28515625" style="41" customWidth="1"/>
    <col min="14853" max="14853" width="44.7109375" style="41" customWidth="1"/>
    <col min="14854" max="14854" width="15.85546875" style="41" bestFit="1" customWidth="1"/>
    <col min="14855" max="14855" width="17.28515625" style="41" customWidth="1"/>
    <col min="14856" max="14856" width="16.7109375" style="41" customWidth="1"/>
    <col min="14857" max="14857" width="11.42578125" style="41"/>
    <col min="14858" max="14858" width="16.28515625" style="41" bestFit="1" customWidth="1"/>
    <col min="14859" max="14859" width="21.7109375" style="41" bestFit="1" customWidth="1"/>
    <col min="14860" max="15104" width="11.42578125" style="41"/>
    <col min="15105" max="15106" width="4.28515625" style="41" customWidth="1"/>
    <col min="15107" max="15107" width="5.5703125" style="41" customWidth="1"/>
    <col min="15108" max="15108" width="5.28515625" style="41" customWidth="1"/>
    <col min="15109" max="15109" width="44.7109375" style="41" customWidth="1"/>
    <col min="15110" max="15110" width="15.85546875" style="41" bestFit="1" customWidth="1"/>
    <col min="15111" max="15111" width="17.28515625" style="41" customWidth="1"/>
    <col min="15112" max="15112" width="16.7109375" style="41" customWidth="1"/>
    <col min="15113" max="15113" width="11.42578125" style="41"/>
    <col min="15114" max="15114" width="16.28515625" style="41" bestFit="1" customWidth="1"/>
    <col min="15115" max="15115" width="21.7109375" style="41" bestFit="1" customWidth="1"/>
    <col min="15116" max="15360" width="11.42578125" style="41"/>
    <col min="15361" max="15362" width="4.28515625" style="41" customWidth="1"/>
    <col min="15363" max="15363" width="5.5703125" style="41" customWidth="1"/>
    <col min="15364" max="15364" width="5.28515625" style="41" customWidth="1"/>
    <col min="15365" max="15365" width="44.7109375" style="41" customWidth="1"/>
    <col min="15366" max="15366" width="15.85546875" style="41" bestFit="1" customWidth="1"/>
    <col min="15367" max="15367" width="17.28515625" style="41" customWidth="1"/>
    <col min="15368" max="15368" width="16.7109375" style="41" customWidth="1"/>
    <col min="15369" max="15369" width="11.42578125" style="41"/>
    <col min="15370" max="15370" width="16.28515625" style="41" bestFit="1" customWidth="1"/>
    <col min="15371" max="15371" width="21.7109375" style="41" bestFit="1" customWidth="1"/>
    <col min="15372" max="15616" width="11.42578125" style="41"/>
    <col min="15617" max="15618" width="4.28515625" style="41" customWidth="1"/>
    <col min="15619" max="15619" width="5.5703125" style="41" customWidth="1"/>
    <col min="15620" max="15620" width="5.28515625" style="41" customWidth="1"/>
    <col min="15621" max="15621" width="44.7109375" style="41" customWidth="1"/>
    <col min="15622" max="15622" width="15.85546875" style="41" bestFit="1" customWidth="1"/>
    <col min="15623" max="15623" width="17.28515625" style="41" customWidth="1"/>
    <col min="15624" max="15624" width="16.7109375" style="41" customWidth="1"/>
    <col min="15625" max="15625" width="11.42578125" style="41"/>
    <col min="15626" max="15626" width="16.28515625" style="41" bestFit="1" customWidth="1"/>
    <col min="15627" max="15627" width="21.7109375" style="41" bestFit="1" customWidth="1"/>
    <col min="15628" max="15872" width="11.42578125" style="41"/>
    <col min="15873" max="15874" width="4.28515625" style="41" customWidth="1"/>
    <col min="15875" max="15875" width="5.5703125" style="41" customWidth="1"/>
    <col min="15876" max="15876" width="5.28515625" style="41" customWidth="1"/>
    <col min="15877" max="15877" width="44.7109375" style="41" customWidth="1"/>
    <col min="15878" max="15878" width="15.85546875" style="41" bestFit="1" customWidth="1"/>
    <col min="15879" max="15879" width="17.28515625" style="41" customWidth="1"/>
    <col min="15880" max="15880" width="16.7109375" style="41" customWidth="1"/>
    <col min="15881" max="15881" width="11.42578125" style="41"/>
    <col min="15882" max="15882" width="16.28515625" style="41" bestFit="1" customWidth="1"/>
    <col min="15883" max="15883" width="21.7109375" style="41" bestFit="1" customWidth="1"/>
    <col min="15884" max="16128" width="11.42578125" style="41"/>
    <col min="16129" max="16130" width="4.28515625" style="41" customWidth="1"/>
    <col min="16131" max="16131" width="5.5703125" style="41" customWidth="1"/>
    <col min="16132" max="16132" width="5.28515625" style="41" customWidth="1"/>
    <col min="16133" max="16133" width="44.7109375" style="41" customWidth="1"/>
    <col min="16134" max="16134" width="15.85546875" style="41" bestFit="1" customWidth="1"/>
    <col min="16135" max="16135" width="17.28515625" style="41" customWidth="1"/>
    <col min="16136" max="16136" width="16.7109375" style="41" customWidth="1"/>
    <col min="16137" max="16137" width="11.42578125" style="41"/>
    <col min="16138" max="16138" width="16.28515625" style="41" bestFit="1" customWidth="1"/>
    <col min="16139" max="16139" width="21.7109375" style="41" bestFit="1" customWidth="1"/>
    <col min="16140" max="16384" width="11.42578125" style="41"/>
  </cols>
  <sheetData>
    <row r="2" spans="1:10" ht="15">
      <c r="A2" s="259"/>
      <c r="B2" s="259"/>
      <c r="C2" s="259"/>
      <c r="D2" s="259"/>
      <c r="E2" s="259"/>
      <c r="F2" s="259"/>
      <c r="G2" s="259"/>
      <c r="H2" s="259"/>
    </row>
    <row r="3" spans="1:10" ht="66.75" customHeight="1">
      <c r="A3" s="260" t="s">
        <v>366</v>
      </c>
      <c r="B3" s="260"/>
      <c r="C3" s="260"/>
      <c r="D3" s="260"/>
      <c r="E3" s="260"/>
      <c r="F3" s="260"/>
      <c r="G3" s="260"/>
      <c r="H3" s="260"/>
    </row>
    <row r="4" spans="1:10" s="110" customFormat="1" ht="26.25" customHeight="1">
      <c r="A4" s="260" t="s">
        <v>32</v>
      </c>
      <c r="B4" s="260"/>
      <c r="C4" s="260"/>
      <c r="D4" s="260"/>
      <c r="E4" s="260"/>
      <c r="F4" s="260"/>
      <c r="G4" s="261"/>
      <c r="H4" s="261"/>
    </row>
    <row r="5" spans="1:10" ht="15.75" customHeight="1">
      <c r="A5" s="271" t="s">
        <v>361</v>
      </c>
      <c r="B5" s="271"/>
      <c r="C5" s="271"/>
      <c r="D5" s="271"/>
      <c r="E5" s="271"/>
    </row>
    <row r="6" spans="1:10" ht="60.75" customHeight="1">
      <c r="A6" s="112"/>
      <c r="B6" s="113"/>
      <c r="C6" s="113"/>
      <c r="D6" s="114"/>
      <c r="E6" s="115"/>
      <c r="F6" s="215" t="s">
        <v>367</v>
      </c>
      <c r="G6" s="116" t="s">
        <v>354</v>
      </c>
      <c r="H6" s="117" t="s">
        <v>355</v>
      </c>
      <c r="I6" s="118"/>
    </row>
    <row r="7" spans="1:10" ht="27.75" customHeight="1">
      <c r="A7" s="262" t="s">
        <v>33</v>
      </c>
      <c r="B7" s="251"/>
      <c r="C7" s="251"/>
      <c r="D7" s="251"/>
      <c r="E7" s="263"/>
      <c r="F7" s="230">
        <f>F8+F9</f>
        <v>6092241.4000000004</v>
      </c>
      <c r="G7" s="119">
        <f>G8+G9</f>
        <v>5794000</v>
      </c>
      <c r="H7" s="119">
        <f>H8+H9</f>
        <v>5794000</v>
      </c>
      <c r="I7" s="120"/>
    </row>
    <row r="8" spans="1:10" ht="22.5" customHeight="1">
      <c r="A8" s="248" t="s">
        <v>0</v>
      </c>
      <c r="B8" s="249"/>
      <c r="C8" s="249"/>
      <c r="D8" s="249"/>
      <c r="E8" s="264"/>
      <c r="F8" s="231">
        <v>6092241.4000000004</v>
      </c>
      <c r="G8" s="121">
        <v>5794000</v>
      </c>
      <c r="H8" s="121">
        <v>5794000</v>
      </c>
    </row>
    <row r="9" spans="1:10" ht="22.5" customHeight="1">
      <c r="A9" s="265" t="s">
        <v>289</v>
      </c>
      <c r="B9" s="264"/>
      <c r="C9" s="264"/>
      <c r="D9" s="264"/>
      <c r="E9" s="264"/>
      <c r="F9" s="121">
        <v>0</v>
      </c>
      <c r="G9" s="121">
        <v>0</v>
      </c>
      <c r="H9" s="121">
        <v>0</v>
      </c>
    </row>
    <row r="10" spans="1:10" ht="22.5" customHeight="1">
      <c r="A10" s="122" t="s">
        <v>34</v>
      </c>
      <c r="B10" s="123"/>
      <c r="C10" s="123"/>
      <c r="D10" s="123"/>
      <c r="E10" s="123"/>
      <c r="F10" s="230">
        <f>+F11+F12</f>
        <v>5888779.9500000002</v>
      </c>
      <c r="G10" s="119">
        <f>+G11+G12</f>
        <v>5794000</v>
      </c>
      <c r="H10" s="119">
        <f>+H11+H12</f>
        <v>5794000</v>
      </c>
    </row>
    <row r="11" spans="1:10" ht="22.5" customHeight="1">
      <c r="A11" s="255" t="s">
        <v>1</v>
      </c>
      <c r="B11" s="249"/>
      <c r="C11" s="249"/>
      <c r="D11" s="249"/>
      <c r="E11" s="266"/>
      <c r="F11" s="231">
        <v>5843779.9500000002</v>
      </c>
      <c r="G11" s="121">
        <v>5789000</v>
      </c>
      <c r="H11" s="121">
        <v>5789000</v>
      </c>
      <c r="I11" s="30"/>
      <c r="J11" s="30"/>
    </row>
    <row r="12" spans="1:10" ht="22.5" customHeight="1">
      <c r="A12" s="267" t="s">
        <v>308</v>
      </c>
      <c r="B12" s="264"/>
      <c r="C12" s="264"/>
      <c r="D12" s="264"/>
      <c r="E12" s="264"/>
      <c r="F12" s="232">
        <v>45000</v>
      </c>
      <c r="G12" s="124">
        <v>5000</v>
      </c>
      <c r="H12" s="124">
        <v>5000</v>
      </c>
      <c r="I12" s="30"/>
      <c r="J12" s="30"/>
    </row>
    <row r="13" spans="1:10" ht="22.5" customHeight="1">
      <c r="A13" s="250" t="s">
        <v>2</v>
      </c>
      <c r="B13" s="251"/>
      <c r="C13" s="251"/>
      <c r="D13" s="251"/>
      <c r="E13" s="251"/>
      <c r="F13" s="233">
        <f>+F7-F10</f>
        <v>203461.45000000019</v>
      </c>
      <c r="G13" s="125">
        <f>+G7-G10</f>
        <v>0</v>
      </c>
      <c r="H13" s="125">
        <f>+H7-H10</f>
        <v>0</v>
      </c>
      <c r="J13" s="30"/>
    </row>
    <row r="14" spans="1:10" ht="25.5" customHeight="1">
      <c r="A14" s="260"/>
      <c r="B14" s="253"/>
      <c r="C14" s="253"/>
      <c r="D14" s="253"/>
      <c r="E14" s="253"/>
      <c r="F14" s="254"/>
      <c r="G14" s="254"/>
      <c r="H14" s="254"/>
    </row>
    <row r="15" spans="1:10" ht="69.75" customHeight="1">
      <c r="A15" s="112"/>
      <c r="B15" s="113"/>
      <c r="C15" s="113"/>
      <c r="D15" s="114"/>
      <c r="E15" s="115"/>
      <c r="F15" s="215" t="s">
        <v>367</v>
      </c>
      <c r="G15" s="116" t="s">
        <v>354</v>
      </c>
      <c r="H15" s="117" t="s">
        <v>355</v>
      </c>
      <c r="J15" s="30"/>
    </row>
    <row r="16" spans="1:10" ht="30.75" customHeight="1">
      <c r="A16" s="268" t="s">
        <v>309</v>
      </c>
      <c r="B16" s="269"/>
      <c r="C16" s="269"/>
      <c r="D16" s="269"/>
      <c r="E16" s="270"/>
      <c r="F16" s="234">
        <v>203461.45</v>
      </c>
      <c r="G16" s="126">
        <v>0</v>
      </c>
      <c r="H16" s="127">
        <v>0</v>
      </c>
      <c r="J16" s="30"/>
    </row>
    <row r="17" spans="1:11" s="222" customFormat="1" ht="30.75" customHeight="1">
      <c r="A17" s="256" t="s">
        <v>362</v>
      </c>
      <c r="B17" s="257"/>
      <c r="C17" s="257"/>
      <c r="D17" s="257"/>
      <c r="E17" s="258"/>
      <c r="F17" s="235">
        <v>3736.17</v>
      </c>
      <c r="G17" s="128"/>
      <c r="H17" s="125"/>
      <c r="J17" s="30"/>
    </row>
    <row r="18" spans="1:11" ht="34.5" customHeight="1">
      <c r="A18" s="256" t="s">
        <v>363</v>
      </c>
      <c r="B18" s="257"/>
      <c r="C18" s="257"/>
      <c r="D18" s="257"/>
      <c r="E18" s="258"/>
      <c r="F18" s="235">
        <v>207197.62</v>
      </c>
      <c r="G18" s="128">
        <v>0</v>
      </c>
      <c r="H18" s="125">
        <v>0</v>
      </c>
      <c r="J18" s="30"/>
    </row>
    <row r="19" spans="1:11" s="222" customFormat="1" ht="34.5" customHeight="1">
      <c r="A19" s="223"/>
      <c r="B19" s="223"/>
      <c r="C19" s="223"/>
      <c r="D19" s="223"/>
      <c r="E19" s="223"/>
      <c r="F19" s="224"/>
      <c r="G19" s="224"/>
      <c r="H19" s="225"/>
      <c r="J19" s="30"/>
    </row>
    <row r="20" spans="1:11" s="222" customFormat="1" ht="34.5" customHeight="1">
      <c r="A20" s="226"/>
      <c r="B20" s="226"/>
      <c r="C20" s="226"/>
      <c r="D20" s="226"/>
      <c r="E20" s="226"/>
      <c r="F20" s="227"/>
      <c r="G20" s="227"/>
      <c r="H20" s="228"/>
      <c r="J20" s="30"/>
    </row>
    <row r="21" spans="1:11" s="129" customFormat="1" ht="25.5" customHeight="1">
      <c r="A21" s="245" t="s">
        <v>364</v>
      </c>
      <c r="B21" s="246"/>
      <c r="C21" s="246"/>
      <c r="D21" s="246"/>
      <c r="E21" s="246"/>
      <c r="F21" s="247"/>
      <c r="G21" s="247"/>
      <c r="H21" s="247"/>
      <c r="J21" s="130"/>
    </row>
    <row r="22" spans="1:11" s="129" customFormat="1" ht="61.5" customHeight="1">
      <c r="A22" s="112"/>
      <c r="B22" s="113"/>
      <c r="C22" s="113"/>
      <c r="D22" s="114"/>
      <c r="E22" s="115"/>
      <c r="F22" s="215" t="s">
        <v>367</v>
      </c>
      <c r="G22" s="116" t="s">
        <v>354</v>
      </c>
      <c r="H22" s="117" t="s">
        <v>355</v>
      </c>
      <c r="J22" s="130"/>
      <c r="K22" s="130"/>
    </row>
    <row r="23" spans="1:11" s="129" customFormat="1" ht="22.5" customHeight="1">
      <c r="A23" s="248" t="s">
        <v>3</v>
      </c>
      <c r="B23" s="249"/>
      <c r="C23" s="249"/>
      <c r="D23" s="249"/>
      <c r="E23" s="249"/>
      <c r="F23" s="124">
        <v>0</v>
      </c>
      <c r="G23" s="124">
        <v>0</v>
      </c>
      <c r="H23" s="124">
        <v>0</v>
      </c>
      <c r="J23" s="130"/>
    </row>
    <row r="24" spans="1:11" s="129" customFormat="1" ht="33.75" customHeight="1">
      <c r="A24" s="248" t="s">
        <v>4</v>
      </c>
      <c r="B24" s="249"/>
      <c r="C24" s="249"/>
      <c r="D24" s="249"/>
      <c r="E24" s="249"/>
      <c r="F24" s="124">
        <v>0</v>
      </c>
      <c r="G24" s="124">
        <v>0</v>
      </c>
      <c r="H24" s="124">
        <v>0</v>
      </c>
    </row>
    <row r="25" spans="1:11" s="129" customFormat="1" ht="22.5" customHeight="1">
      <c r="A25" s="250" t="s">
        <v>5</v>
      </c>
      <c r="B25" s="251"/>
      <c r="C25" s="251"/>
      <c r="D25" s="251"/>
      <c r="E25" s="251"/>
      <c r="F25" s="119">
        <f>F23-F24</f>
        <v>0</v>
      </c>
      <c r="G25" s="119">
        <f>G23-G24</f>
        <v>0</v>
      </c>
      <c r="H25" s="119">
        <f>H23-H24</f>
        <v>0</v>
      </c>
      <c r="J25" s="131"/>
      <c r="K25" s="130"/>
    </row>
    <row r="26" spans="1:11" s="129" customFormat="1" ht="25.5" customHeight="1">
      <c r="A26" s="252"/>
      <c r="B26" s="253"/>
      <c r="C26" s="253"/>
      <c r="D26" s="253"/>
      <c r="E26" s="253"/>
      <c r="F26" s="254"/>
      <c r="G26" s="254"/>
      <c r="H26" s="254"/>
    </row>
    <row r="27" spans="1:11" s="129" customFormat="1" ht="22.5" customHeight="1">
      <c r="A27" s="255" t="s">
        <v>6</v>
      </c>
      <c r="B27" s="249"/>
      <c r="C27" s="249"/>
      <c r="D27" s="249"/>
      <c r="E27" s="249"/>
      <c r="F27" s="124" t="str">
        <f>IF((F13+F18+F25)&lt;&gt;0,"NESLAGANJE ZBROJA",(F13+F18+F25))</f>
        <v>NESLAGANJE ZBROJA</v>
      </c>
      <c r="G27" s="124">
        <f>IF((G13+G18+G25)&lt;&gt;0,"NESLAGANJE ZBROJA",(G13+G18+G25))</f>
        <v>0</v>
      </c>
      <c r="H27" s="124">
        <f>IF((H13+H18+H25)&lt;&gt;0,"NESLAGANJE ZBROJA",(H13+H18+H25))</f>
        <v>0</v>
      </c>
    </row>
    <row r="28" spans="1:11" s="129" customFormat="1" ht="18" customHeight="1">
      <c r="A28" s="132"/>
      <c r="B28" s="111"/>
      <c r="C28" s="111"/>
      <c r="D28" s="111"/>
      <c r="E28" s="111"/>
    </row>
    <row r="29" spans="1:11" ht="42" customHeight="1">
      <c r="A29" s="243" t="s">
        <v>310</v>
      </c>
      <c r="B29" s="244"/>
      <c r="C29" s="244"/>
      <c r="D29" s="244"/>
      <c r="E29" s="244"/>
      <c r="F29" s="244"/>
      <c r="G29" s="244"/>
      <c r="H29" s="244"/>
    </row>
    <row r="30" spans="1:11">
      <c r="E30" s="133"/>
    </row>
    <row r="34" spans="5:8">
      <c r="F34" s="30"/>
      <c r="G34" s="30"/>
      <c r="H34" s="30"/>
    </row>
    <row r="35" spans="5:8">
      <c r="F35" s="30"/>
      <c r="G35" s="30"/>
      <c r="H35" s="30"/>
    </row>
    <row r="36" spans="5:8">
      <c r="E36" s="134"/>
      <c r="F36" s="32"/>
      <c r="G36" s="32"/>
      <c r="H36" s="32"/>
    </row>
    <row r="37" spans="5:8">
      <c r="E37" s="134"/>
      <c r="F37" s="30"/>
      <c r="G37" s="30"/>
      <c r="H37" s="30"/>
    </row>
    <row r="38" spans="5:8">
      <c r="E38" s="134"/>
      <c r="F38" s="30"/>
      <c r="G38" s="30"/>
      <c r="H38" s="30"/>
    </row>
    <row r="39" spans="5:8">
      <c r="E39" s="134"/>
      <c r="F39" s="30"/>
      <c r="G39" s="30"/>
      <c r="H39" s="30"/>
    </row>
    <row r="40" spans="5:8">
      <c r="E40" s="134"/>
      <c r="F40" s="30"/>
      <c r="G40" s="30"/>
      <c r="H40" s="30"/>
    </row>
    <row r="41" spans="5:8">
      <c r="E41" s="134"/>
    </row>
    <row r="46" spans="5:8">
      <c r="F46" s="30"/>
    </row>
    <row r="47" spans="5:8">
      <c r="F47" s="30"/>
    </row>
    <row r="48" spans="5:8">
      <c r="F48" s="30"/>
    </row>
  </sheetData>
  <mergeCells count="21">
    <mergeCell ref="A18:E18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5:E5"/>
    <mergeCell ref="A17:E17"/>
    <mergeCell ref="A29:H29"/>
    <mergeCell ref="A21:H21"/>
    <mergeCell ref="A23:E23"/>
    <mergeCell ref="A24:E24"/>
    <mergeCell ref="A25:E25"/>
    <mergeCell ref="A26:H26"/>
    <mergeCell ref="A27:E27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0"/>
  <sheetViews>
    <sheetView showGridLines="0" topLeftCell="B1" zoomScaleNormal="100" workbookViewId="0">
      <selection activeCell="D40" sqref="D40"/>
    </sheetView>
  </sheetViews>
  <sheetFormatPr defaultColWidth="9.140625" defaultRowHeight="12"/>
  <cols>
    <col min="1" max="1" width="9.28515625" style="43" hidden="1" customWidth="1"/>
    <col min="2" max="2" width="11.28515625" style="50" customWidth="1"/>
    <col min="3" max="3" width="67" style="95" customWidth="1"/>
    <col min="4" max="6" width="15.7109375" style="60" customWidth="1"/>
    <col min="7" max="16384" width="9.140625" style="54"/>
  </cols>
  <sheetData>
    <row r="1" spans="1:6" ht="12.75" thickBot="1">
      <c r="C1" s="272" t="s">
        <v>344</v>
      </c>
      <c r="D1" s="273"/>
      <c r="E1" s="273"/>
      <c r="F1" s="273"/>
    </row>
    <row r="2" spans="1:6" ht="64.5" thickBot="1">
      <c r="A2" s="43" t="s">
        <v>37</v>
      </c>
      <c r="B2" s="53" t="s">
        <v>38</v>
      </c>
      <c r="C2" s="93" t="s">
        <v>345</v>
      </c>
      <c r="D2" s="55" t="s">
        <v>365</v>
      </c>
      <c r="E2" s="55" t="s">
        <v>335</v>
      </c>
      <c r="F2" s="55" t="s">
        <v>356</v>
      </c>
    </row>
    <row r="3" spans="1:6" s="46" customFormat="1" ht="12.75">
      <c r="A3" s="44">
        <f>LEN(B3)</f>
        <v>1</v>
      </c>
      <c r="B3" s="51">
        <v>6</v>
      </c>
      <c r="C3" s="94" t="s">
        <v>226</v>
      </c>
      <c r="D3" s="45">
        <f>D4+D18+D37+D44+D55+D66</f>
        <v>6092241.4000000004</v>
      </c>
      <c r="E3" s="45">
        <f>E4+E18+E37+E44+E55+E66</f>
        <v>5794000</v>
      </c>
      <c r="F3" s="45">
        <f>F4+F18+F37+F44+F55+F66</f>
        <v>5794000</v>
      </c>
    </row>
    <row r="4" spans="1:6" s="48" customFormat="1" ht="12.75">
      <c r="A4" s="47">
        <f t="shared" ref="A4:A60" si="0">LEN(B4)</f>
        <v>2</v>
      </c>
      <c r="B4" s="51">
        <v>63</v>
      </c>
      <c r="C4" s="94" t="s">
        <v>227</v>
      </c>
      <c r="D4" s="45">
        <f>D5+D8+D11</f>
        <v>3944197.62</v>
      </c>
      <c r="E4" s="45">
        <f>E5+E8+E11</f>
        <v>3965000</v>
      </c>
      <c r="F4" s="45">
        <f>F5+F8+F11</f>
        <v>3965000</v>
      </c>
    </row>
    <row r="5" spans="1:6" s="48" customFormat="1" ht="12.75">
      <c r="A5" s="47">
        <f t="shared" si="0"/>
        <v>3</v>
      </c>
      <c r="B5" s="51">
        <v>631</v>
      </c>
      <c r="C5" s="96" t="s">
        <v>228</v>
      </c>
      <c r="D5" s="85">
        <f t="shared" ref="D5:F6" si="1">D6</f>
        <v>0</v>
      </c>
      <c r="E5" s="85">
        <f t="shared" si="1"/>
        <v>0</v>
      </c>
      <c r="F5" s="85">
        <f t="shared" si="1"/>
        <v>0</v>
      </c>
    </row>
    <row r="6" spans="1:6" s="57" customFormat="1" ht="12.75">
      <c r="A6" s="43">
        <f t="shared" si="0"/>
        <v>4</v>
      </c>
      <c r="B6" s="52">
        <v>6311</v>
      </c>
      <c r="C6" s="97" t="s">
        <v>229</v>
      </c>
      <c r="D6" s="56">
        <f t="shared" si="1"/>
        <v>0</v>
      </c>
      <c r="E6" s="56">
        <f t="shared" si="1"/>
        <v>0</v>
      </c>
      <c r="F6" s="56">
        <f t="shared" si="1"/>
        <v>0</v>
      </c>
    </row>
    <row r="7" spans="1:6" s="89" customFormat="1" ht="12.75">
      <c r="A7" s="86">
        <f t="shared" si="0"/>
        <v>5</v>
      </c>
      <c r="B7" s="87">
        <v>63111</v>
      </c>
      <c r="C7" s="98" t="s">
        <v>230</v>
      </c>
      <c r="D7" s="88"/>
      <c r="E7" s="88"/>
      <c r="F7" s="88"/>
    </row>
    <row r="8" spans="1:6" s="48" customFormat="1" ht="12.75">
      <c r="A8" s="47">
        <f t="shared" si="0"/>
        <v>3</v>
      </c>
      <c r="B8" s="51">
        <v>632</v>
      </c>
      <c r="C8" s="96" t="s">
        <v>231</v>
      </c>
      <c r="D8" s="85">
        <f>D9</f>
        <v>0</v>
      </c>
      <c r="E8" s="85">
        <f>E9</f>
        <v>0</v>
      </c>
      <c r="F8" s="85">
        <f>F9</f>
        <v>0</v>
      </c>
    </row>
    <row r="9" spans="1:6" s="57" customFormat="1" ht="12.75">
      <c r="A9" s="43">
        <f t="shared" si="0"/>
        <v>4</v>
      </c>
      <c r="B9" s="52">
        <v>6321</v>
      </c>
      <c r="C9" s="97" t="s">
        <v>232</v>
      </c>
      <c r="D9" s="56">
        <f>SUM(D10)</f>
        <v>0</v>
      </c>
      <c r="E9" s="56">
        <f>SUM(E10)</f>
        <v>0</v>
      </c>
      <c r="F9" s="56">
        <f>SUM(F10)</f>
        <v>0</v>
      </c>
    </row>
    <row r="10" spans="1:6" s="89" customFormat="1" ht="12.75">
      <c r="A10" s="86">
        <f t="shared" si="0"/>
        <v>5</v>
      </c>
      <c r="B10" s="87">
        <v>63211</v>
      </c>
      <c r="C10" s="98" t="s">
        <v>232</v>
      </c>
      <c r="D10" s="88"/>
      <c r="E10" s="88"/>
      <c r="F10" s="88"/>
    </row>
    <row r="11" spans="1:6" s="48" customFormat="1" ht="12.75">
      <c r="A11" s="47">
        <f t="shared" si="0"/>
        <v>3</v>
      </c>
      <c r="B11" s="51">
        <v>636</v>
      </c>
      <c r="C11" s="96" t="s">
        <v>233</v>
      </c>
      <c r="D11" s="85">
        <f>D12+D15</f>
        <v>3944197.62</v>
      </c>
      <c r="E11" s="85">
        <f>E12+E15</f>
        <v>3965000</v>
      </c>
      <c r="F11" s="85">
        <f>F12+F15</f>
        <v>3965000</v>
      </c>
    </row>
    <row r="12" spans="1:6" s="57" customFormat="1" ht="12.75">
      <c r="A12" s="43">
        <f t="shared" si="0"/>
        <v>4</v>
      </c>
      <c r="B12" s="52">
        <v>6361</v>
      </c>
      <c r="C12" s="97" t="s">
        <v>234</v>
      </c>
      <c r="D12" s="56">
        <f>D13+D14</f>
        <v>3944197.62</v>
      </c>
      <c r="E12" s="56">
        <f>E13+E14</f>
        <v>3965000</v>
      </c>
      <c r="F12" s="56">
        <f>F13+F14</f>
        <v>3965000</v>
      </c>
    </row>
    <row r="13" spans="1:6" s="89" customFormat="1" ht="24">
      <c r="A13" s="86">
        <f t="shared" si="0"/>
        <v>5</v>
      </c>
      <c r="B13" s="87">
        <v>63612</v>
      </c>
      <c r="C13" s="98" t="s">
        <v>291</v>
      </c>
      <c r="D13" s="88">
        <v>3944197.62</v>
      </c>
      <c r="E13" s="88">
        <v>3939000</v>
      </c>
      <c r="F13" s="88">
        <v>3939000</v>
      </c>
    </row>
    <row r="14" spans="1:6" s="89" customFormat="1" ht="24">
      <c r="A14" s="86"/>
      <c r="B14" s="87">
        <v>63613</v>
      </c>
      <c r="C14" s="98" t="s">
        <v>292</v>
      </c>
      <c r="D14" s="88">
        <v>0</v>
      </c>
      <c r="E14" s="88">
        <v>26000</v>
      </c>
      <c r="F14" s="88">
        <v>26000</v>
      </c>
    </row>
    <row r="15" spans="1:6" s="57" customFormat="1" ht="25.5">
      <c r="A15" s="43">
        <f t="shared" si="0"/>
        <v>4</v>
      </c>
      <c r="B15" s="52">
        <v>6362</v>
      </c>
      <c r="C15" s="97" t="s">
        <v>235</v>
      </c>
      <c r="D15" s="56">
        <f>D16+D17</f>
        <v>0</v>
      </c>
      <c r="E15" s="56">
        <f>E16+E17</f>
        <v>0</v>
      </c>
      <c r="F15" s="56">
        <f>F16+F17</f>
        <v>0</v>
      </c>
    </row>
    <row r="16" spans="1:6" s="89" customFormat="1" ht="24">
      <c r="A16" s="86">
        <f t="shared" si="0"/>
        <v>5</v>
      </c>
      <c r="B16" s="87">
        <v>63622</v>
      </c>
      <c r="C16" s="98" t="s">
        <v>293</v>
      </c>
      <c r="D16" s="88"/>
      <c r="E16" s="88"/>
      <c r="F16" s="88"/>
    </row>
    <row r="17" spans="1:6" s="89" customFormat="1" ht="24">
      <c r="A17" s="86">
        <f t="shared" si="0"/>
        <v>5</v>
      </c>
      <c r="B17" s="87">
        <v>63623</v>
      </c>
      <c r="C17" s="98" t="s">
        <v>294</v>
      </c>
      <c r="D17" s="88"/>
      <c r="E17" s="88"/>
      <c r="F17" s="88"/>
    </row>
    <row r="18" spans="1:6" s="48" customFormat="1" ht="12.75">
      <c r="A18" s="47">
        <f t="shared" si="0"/>
        <v>2</v>
      </c>
      <c r="B18" s="51">
        <v>64</v>
      </c>
      <c r="C18" s="94" t="s">
        <v>236</v>
      </c>
      <c r="D18" s="45">
        <f>D19+D29</f>
        <v>200</v>
      </c>
      <c r="E18" s="45">
        <f>E19+E29</f>
        <v>200</v>
      </c>
      <c r="F18" s="45">
        <f>F19+F29</f>
        <v>200</v>
      </c>
    </row>
    <row r="19" spans="1:6" s="48" customFormat="1" ht="12.75">
      <c r="A19" s="47">
        <f t="shared" si="0"/>
        <v>3</v>
      </c>
      <c r="B19" s="51">
        <v>641</v>
      </c>
      <c r="C19" s="96" t="s">
        <v>237</v>
      </c>
      <c r="D19" s="85">
        <f>D20+D25+D23+D27</f>
        <v>200</v>
      </c>
      <c r="E19" s="85">
        <f>E20+E25+E23+E27</f>
        <v>200</v>
      </c>
      <c r="F19" s="85">
        <f>F20+F25+F23+F27</f>
        <v>200</v>
      </c>
    </row>
    <row r="20" spans="1:6" s="57" customFormat="1" ht="12.75">
      <c r="A20" s="43">
        <f t="shared" si="0"/>
        <v>4</v>
      </c>
      <c r="B20" s="52">
        <v>6413</v>
      </c>
      <c r="C20" s="97" t="s">
        <v>238</v>
      </c>
      <c r="D20" s="56">
        <f>SUM(D21:D22)</f>
        <v>200</v>
      </c>
      <c r="E20" s="56">
        <f>SUM(E21:E22)</f>
        <v>200</v>
      </c>
      <c r="F20" s="56">
        <f>SUM(F21:F22)</f>
        <v>200</v>
      </c>
    </row>
    <row r="21" spans="1:6" s="89" customFormat="1" ht="12.75">
      <c r="A21" s="86">
        <f t="shared" si="0"/>
        <v>5</v>
      </c>
      <c r="B21" s="87">
        <v>64131</v>
      </c>
      <c r="C21" s="98" t="s">
        <v>239</v>
      </c>
      <c r="D21" s="88"/>
      <c r="E21" s="88"/>
      <c r="F21" s="88"/>
    </row>
    <row r="22" spans="1:6" s="89" customFormat="1" ht="12.75">
      <c r="A22" s="86">
        <f t="shared" si="0"/>
        <v>5</v>
      </c>
      <c r="B22" s="87">
        <v>64132</v>
      </c>
      <c r="C22" s="98" t="s">
        <v>240</v>
      </c>
      <c r="D22" s="88">
        <v>200</v>
      </c>
      <c r="E22" s="88">
        <v>200</v>
      </c>
      <c r="F22" s="88">
        <v>200</v>
      </c>
    </row>
    <row r="23" spans="1:6" s="89" customFormat="1" ht="12.75">
      <c r="A23" s="86"/>
      <c r="B23" s="87">
        <v>6414</v>
      </c>
      <c r="C23" s="216" t="s">
        <v>352</v>
      </c>
      <c r="D23" s="88">
        <f>SUM(D24)</f>
        <v>0</v>
      </c>
      <c r="E23" s="88">
        <f>SUM(E24)</f>
        <v>0</v>
      </c>
      <c r="F23" s="88">
        <f>SUM(F24)</f>
        <v>0</v>
      </c>
    </row>
    <row r="24" spans="1:6" s="89" customFormat="1" ht="12.75">
      <c r="A24" s="86"/>
      <c r="B24" s="87">
        <v>64143</v>
      </c>
      <c r="C24" s="98" t="s">
        <v>353</v>
      </c>
      <c r="D24" s="88">
        <v>0</v>
      </c>
      <c r="E24" s="88">
        <v>0</v>
      </c>
      <c r="F24" s="88">
        <v>0</v>
      </c>
    </row>
    <row r="25" spans="1:6" s="57" customFormat="1" ht="12.75">
      <c r="A25" s="43">
        <f t="shared" si="0"/>
        <v>4</v>
      </c>
      <c r="B25" s="52">
        <v>6415</v>
      </c>
      <c r="C25" s="97" t="s">
        <v>241</v>
      </c>
      <c r="D25" s="56">
        <f>D26</f>
        <v>0</v>
      </c>
      <c r="E25" s="56">
        <f>E26</f>
        <v>0</v>
      </c>
      <c r="F25" s="56">
        <f>F26</f>
        <v>0</v>
      </c>
    </row>
    <row r="26" spans="1:6" s="89" customFormat="1" ht="12.75">
      <c r="A26" s="86">
        <f t="shared" si="0"/>
        <v>5</v>
      </c>
      <c r="B26" s="87">
        <v>64151</v>
      </c>
      <c r="C26" s="98" t="s">
        <v>242</v>
      </c>
      <c r="D26" s="88"/>
      <c r="E26" s="88"/>
      <c r="F26" s="88"/>
    </row>
    <row r="27" spans="1:6" s="57" customFormat="1" ht="12.75">
      <c r="A27" s="43">
        <f t="shared" si="0"/>
        <v>4</v>
      </c>
      <c r="B27" s="52">
        <v>6419</v>
      </c>
      <c r="C27" s="97" t="s">
        <v>243</v>
      </c>
      <c r="D27" s="56">
        <f>D28</f>
        <v>0</v>
      </c>
      <c r="E27" s="56">
        <f>E28</f>
        <v>0</v>
      </c>
      <c r="F27" s="56">
        <f>F28</f>
        <v>0</v>
      </c>
    </row>
    <row r="28" spans="1:6" s="89" customFormat="1" ht="12.75">
      <c r="A28" s="86">
        <f t="shared" si="0"/>
        <v>5</v>
      </c>
      <c r="B28" s="87">
        <v>64199</v>
      </c>
      <c r="C28" s="98" t="s">
        <v>243</v>
      </c>
      <c r="D28" s="88"/>
      <c r="E28" s="88"/>
      <c r="F28" s="88"/>
    </row>
    <row r="29" spans="1:6" s="48" customFormat="1" ht="12.75">
      <c r="A29" s="47">
        <f t="shared" si="0"/>
        <v>3</v>
      </c>
      <c r="B29" s="51">
        <v>642</v>
      </c>
      <c r="C29" s="96" t="s">
        <v>244</v>
      </c>
      <c r="D29" s="85">
        <f>D30+D32+D35</f>
        <v>0</v>
      </c>
      <c r="E29" s="85">
        <f>E30+E32+E35</f>
        <v>0</v>
      </c>
      <c r="F29" s="85">
        <f>F30+F32+F35</f>
        <v>0</v>
      </c>
    </row>
    <row r="30" spans="1:6" s="59" customFormat="1" ht="12.75">
      <c r="A30" s="43">
        <f t="shared" si="0"/>
        <v>4</v>
      </c>
      <c r="B30" s="52">
        <v>6421</v>
      </c>
      <c r="C30" s="97" t="s">
        <v>245</v>
      </c>
      <c r="D30" s="58">
        <f>SUM(D31:D31)</f>
        <v>0</v>
      </c>
      <c r="E30" s="58">
        <f>SUM(E31:E31)</f>
        <v>0</v>
      </c>
      <c r="F30" s="58">
        <f>SUM(F31:F31)</f>
        <v>0</v>
      </c>
    </row>
    <row r="31" spans="1:6" s="91" customFormat="1" ht="12.75">
      <c r="A31" s="86">
        <f t="shared" si="0"/>
        <v>5</v>
      </c>
      <c r="B31" s="87">
        <v>64219</v>
      </c>
      <c r="C31" s="98" t="s">
        <v>246</v>
      </c>
      <c r="D31" s="90"/>
      <c r="E31" s="90"/>
      <c r="F31" s="90"/>
    </row>
    <row r="32" spans="1:6" s="57" customFormat="1" ht="12.75">
      <c r="A32" s="43">
        <f t="shared" si="0"/>
        <v>4</v>
      </c>
      <c r="B32" s="52">
        <v>6422</v>
      </c>
      <c r="C32" s="97" t="s">
        <v>247</v>
      </c>
      <c r="D32" s="56">
        <f>SUM(D33:D34)</f>
        <v>0</v>
      </c>
      <c r="E32" s="56">
        <f>SUM(E33:E34)</f>
        <v>0</v>
      </c>
      <c r="F32" s="56">
        <f>SUM(F33:F34)</f>
        <v>0</v>
      </c>
    </row>
    <row r="33" spans="1:6" s="89" customFormat="1" ht="12.75">
      <c r="A33" s="86">
        <f t="shared" si="0"/>
        <v>5</v>
      </c>
      <c r="B33" s="87">
        <v>64225</v>
      </c>
      <c r="C33" s="98" t="s">
        <v>248</v>
      </c>
      <c r="D33" s="88"/>
      <c r="E33" s="88"/>
      <c r="F33" s="88"/>
    </row>
    <row r="34" spans="1:6" s="89" customFormat="1" ht="12.75">
      <c r="A34" s="86">
        <f t="shared" si="0"/>
        <v>5</v>
      </c>
      <c r="B34" s="87">
        <v>64229</v>
      </c>
      <c r="C34" s="98" t="s">
        <v>249</v>
      </c>
      <c r="D34" s="92"/>
      <c r="E34" s="92"/>
      <c r="F34" s="92"/>
    </row>
    <row r="35" spans="1:6" s="57" customFormat="1" ht="12.75">
      <c r="A35" s="43">
        <f t="shared" si="0"/>
        <v>4</v>
      </c>
      <c r="B35" s="52">
        <v>6429</v>
      </c>
      <c r="C35" s="97" t="s">
        <v>250</v>
      </c>
      <c r="D35" s="56">
        <f>D36</f>
        <v>0</v>
      </c>
      <c r="E35" s="56">
        <f>E36</f>
        <v>0</v>
      </c>
      <c r="F35" s="56">
        <f>F36</f>
        <v>0</v>
      </c>
    </row>
    <row r="36" spans="1:6" s="89" customFormat="1" ht="12.75">
      <c r="A36" s="86">
        <f t="shared" si="0"/>
        <v>5</v>
      </c>
      <c r="B36" s="87">
        <v>64299</v>
      </c>
      <c r="C36" s="98" t="s">
        <v>250</v>
      </c>
      <c r="D36" s="88"/>
      <c r="E36" s="88"/>
      <c r="F36" s="88"/>
    </row>
    <row r="37" spans="1:6" s="48" customFormat="1" ht="25.5">
      <c r="A37" s="47">
        <f t="shared" si="0"/>
        <v>2</v>
      </c>
      <c r="B37" s="51">
        <v>65</v>
      </c>
      <c r="C37" s="94" t="s">
        <v>251</v>
      </c>
      <c r="D37" s="45">
        <f t="shared" ref="D37:F38" si="2">D38</f>
        <v>135000</v>
      </c>
      <c r="E37" s="45">
        <f t="shared" si="2"/>
        <v>58000</v>
      </c>
      <c r="F37" s="45">
        <f t="shared" si="2"/>
        <v>58000</v>
      </c>
    </row>
    <row r="38" spans="1:6" s="48" customFormat="1" ht="12.75">
      <c r="A38" s="47">
        <f t="shared" si="0"/>
        <v>3</v>
      </c>
      <c r="B38" s="51">
        <v>652</v>
      </c>
      <c r="C38" s="96" t="s">
        <v>252</v>
      </c>
      <c r="D38" s="85">
        <f t="shared" si="2"/>
        <v>135000</v>
      </c>
      <c r="E38" s="85">
        <f t="shared" si="2"/>
        <v>58000</v>
      </c>
      <c r="F38" s="85">
        <f t="shared" si="2"/>
        <v>58000</v>
      </c>
    </row>
    <row r="39" spans="1:6" s="57" customFormat="1" ht="12.75">
      <c r="A39" s="43">
        <f t="shared" si="0"/>
        <v>4</v>
      </c>
      <c r="B39" s="52">
        <v>6526</v>
      </c>
      <c r="C39" s="97" t="s">
        <v>253</v>
      </c>
      <c r="D39" s="56">
        <f>D40+D41+D42+D43</f>
        <v>135000</v>
      </c>
      <c r="E39" s="56">
        <f>E40+E41+E42+E43</f>
        <v>58000</v>
      </c>
      <c r="F39" s="56">
        <f>F40+F41+F42+F43</f>
        <v>58000</v>
      </c>
    </row>
    <row r="40" spans="1:6" s="57" customFormat="1" ht="12.75">
      <c r="A40" s="43"/>
      <c r="B40" s="87">
        <v>65264</v>
      </c>
      <c r="C40" s="136" t="s">
        <v>327</v>
      </c>
      <c r="D40" s="137">
        <v>128000</v>
      </c>
      <c r="E40" s="137">
        <v>58000</v>
      </c>
      <c r="F40" s="137">
        <v>58000</v>
      </c>
    </row>
    <row r="41" spans="1:6" s="89" customFormat="1" ht="12.75">
      <c r="A41" s="86">
        <f t="shared" si="0"/>
        <v>5</v>
      </c>
      <c r="B41" s="87">
        <v>65267</v>
      </c>
      <c r="C41" s="98" t="s">
        <v>254</v>
      </c>
      <c r="D41" s="88">
        <v>7000</v>
      </c>
      <c r="E41" s="88"/>
      <c r="F41" s="88"/>
    </row>
    <row r="42" spans="1:6" s="89" customFormat="1" ht="12.75">
      <c r="A42" s="86">
        <f t="shared" si="0"/>
        <v>5</v>
      </c>
      <c r="B42" s="87">
        <v>65268</v>
      </c>
      <c r="C42" s="98" t="s">
        <v>255</v>
      </c>
      <c r="D42" s="88"/>
      <c r="E42" s="88"/>
      <c r="F42" s="88"/>
    </row>
    <row r="43" spans="1:6" s="89" customFormat="1" ht="12.75">
      <c r="A43" s="86">
        <f t="shared" si="0"/>
        <v>5</v>
      </c>
      <c r="B43" s="87">
        <v>65269</v>
      </c>
      <c r="C43" s="98" t="s">
        <v>256</v>
      </c>
      <c r="D43" s="88"/>
      <c r="E43" s="88"/>
      <c r="F43" s="88"/>
    </row>
    <row r="44" spans="1:6" s="48" customFormat="1" ht="25.5">
      <c r="A44" s="47">
        <f t="shared" si="0"/>
        <v>2</v>
      </c>
      <c r="B44" s="51">
        <v>66</v>
      </c>
      <c r="C44" s="94" t="s">
        <v>257</v>
      </c>
      <c r="D44" s="45">
        <f>D45+D48</f>
        <v>367800</v>
      </c>
      <c r="E44" s="45">
        <f>E45+E48</f>
        <v>147800</v>
      </c>
      <c r="F44" s="45">
        <f>F45+F48</f>
        <v>147800</v>
      </c>
    </row>
    <row r="45" spans="1:6" s="48" customFormat="1" ht="12.75">
      <c r="A45" s="47">
        <f t="shared" si="0"/>
        <v>3</v>
      </c>
      <c r="B45" s="51">
        <v>661</v>
      </c>
      <c r="C45" s="96" t="s">
        <v>258</v>
      </c>
      <c r="D45" s="85">
        <f t="shared" ref="D45:F46" si="3">D46</f>
        <v>357800</v>
      </c>
      <c r="E45" s="85">
        <f t="shared" si="3"/>
        <v>147800</v>
      </c>
      <c r="F45" s="85">
        <f t="shared" si="3"/>
        <v>147800</v>
      </c>
    </row>
    <row r="46" spans="1:6" s="57" customFormat="1" ht="12.75">
      <c r="A46" s="43">
        <f t="shared" si="0"/>
        <v>4</v>
      </c>
      <c r="B46" s="52">
        <v>6615</v>
      </c>
      <c r="C46" s="97" t="s">
        <v>259</v>
      </c>
      <c r="D46" s="56">
        <f t="shared" si="3"/>
        <v>357800</v>
      </c>
      <c r="E46" s="56">
        <f t="shared" si="3"/>
        <v>147800</v>
      </c>
      <c r="F46" s="56">
        <f t="shared" si="3"/>
        <v>147800</v>
      </c>
    </row>
    <row r="47" spans="1:6" s="89" customFormat="1" ht="12.75">
      <c r="A47" s="86">
        <f t="shared" si="0"/>
        <v>5</v>
      </c>
      <c r="B47" s="87">
        <v>66151</v>
      </c>
      <c r="C47" s="98" t="s">
        <v>259</v>
      </c>
      <c r="D47" s="88">
        <v>357800</v>
      </c>
      <c r="E47" s="88">
        <v>147800</v>
      </c>
      <c r="F47" s="88">
        <v>147800</v>
      </c>
    </row>
    <row r="48" spans="1:6" s="48" customFormat="1" ht="12.75">
      <c r="A48" s="47">
        <f t="shared" si="0"/>
        <v>3</v>
      </c>
      <c r="B48" s="51">
        <v>663</v>
      </c>
      <c r="C48" s="96" t="s">
        <v>260</v>
      </c>
      <c r="D48" s="85">
        <f>D49+D53</f>
        <v>10000</v>
      </c>
      <c r="E48" s="85">
        <f>E49+E53</f>
        <v>0</v>
      </c>
      <c r="F48" s="85">
        <f>F49+F53</f>
        <v>0</v>
      </c>
    </row>
    <row r="49" spans="1:6" s="57" customFormat="1" ht="12.75">
      <c r="A49" s="43">
        <f t="shared" si="0"/>
        <v>4</v>
      </c>
      <c r="B49" s="52">
        <v>6631</v>
      </c>
      <c r="C49" s="97" t="s">
        <v>261</v>
      </c>
      <c r="D49" s="56">
        <f>SUM(D50:D52)</f>
        <v>0</v>
      </c>
      <c r="E49" s="56">
        <f>SUM(E50:E52)</f>
        <v>0</v>
      </c>
      <c r="F49" s="56">
        <f>SUM(F50:F52)</f>
        <v>0</v>
      </c>
    </row>
    <row r="50" spans="1:6" s="57" customFormat="1" ht="12.75">
      <c r="A50" s="43"/>
      <c r="B50" s="87">
        <v>66311</v>
      </c>
      <c r="C50" s="98" t="s">
        <v>330</v>
      </c>
      <c r="D50" s="56">
        <v>0</v>
      </c>
      <c r="E50" s="56">
        <v>0</v>
      </c>
      <c r="F50" s="56">
        <v>0</v>
      </c>
    </row>
    <row r="51" spans="1:6" s="57" customFormat="1" ht="12.75">
      <c r="A51" s="43"/>
      <c r="B51" s="87">
        <v>66312</v>
      </c>
      <c r="C51" s="98" t="s">
        <v>331</v>
      </c>
      <c r="D51" s="56">
        <v>0</v>
      </c>
      <c r="E51" s="56">
        <v>0</v>
      </c>
      <c r="F51" s="56">
        <v>0</v>
      </c>
    </row>
    <row r="52" spans="1:6" s="89" customFormat="1" ht="12.75">
      <c r="A52" s="86">
        <f t="shared" si="0"/>
        <v>5</v>
      </c>
      <c r="B52" s="87">
        <v>66313</v>
      </c>
      <c r="C52" s="98" t="s">
        <v>332</v>
      </c>
      <c r="D52" s="88">
        <v>0</v>
      </c>
      <c r="E52" s="88">
        <v>0</v>
      </c>
      <c r="F52" s="88">
        <v>0</v>
      </c>
    </row>
    <row r="53" spans="1:6" s="57" customFormat="1" ht="12.75">
      <c r="A53" s="43">
        <f t="shared" si="0"/>
        <v>4</v>
      </c>
      <c r="B53" s="52">
        <v>6632</v>
      </c>
      <c r="C53" s="97" t="s">
        <v>262</v>
      </c>
      <c r="D53" s="56">
        <f>D54</f>
        <v>10000</v>
      </c>
      <c r="E53" s="56">
        <f>E54</f>
        <v>0</v>
      </c>
      <c r="F53" s="56">
        <f>F54</f>
        <v>0</v>
      </c>
    </row>
    <row r="54" spans="1:6" s="89" customFormat="1" ht="12.75">
      <c r="A54" s="86">
        <f t="shared" si="0"/>
        <v>5</v>
      </c>
      <c r="B54" s="87">
        <v>66323</v>
      </c>
      <c r="C54" s="98" t="s">
        <v>333</v>
      </c>
      <c r="D54" s="88">
        <v>10000</v>
      </c>
      <c r="E54" s="88">
        <v>0</v>
      </c>
      <c r="F54" s="88">
        <v>0</v>
      </c>
    </row>
    <row r="55" spans="1:6" s="48" customFormat="1" ht="25.5">
      <c r="A55" s="47">
        <f t="shared" si="0"/>
        <v>2</v>
      </c>
      <c r="B55" s="51">
        <v>67</v>
      </c>
      <c r="C55" s="94" t="s">
        <v>263</v>
      </c>
      <c r="D55" s="45">
        <f>D56+D63</f>
        <v>1645043.78</v>
      </c>
      <c r="E55" s="45">
        <f>E56+E63</f>
        <v>1623000</v>
      </c>
      <c r="F55" s="45">
        <f>F56+F63</f>
        <v>1623000</v>
      </c>
    </row>
    <row r="56" spans="1:6" s="48" customFormat="1" ht="24">
      <c r="A56" s="47">
        <f t="shared" si="0"/>
        <v>3</v>
      </c>
      <c r="B56" s="51">
        <v>671</v>
      </c>
      <c r="C56" s="96" t="s">
        <v>264</v>
      </c>
      <c r="D56" s="45">
        <f>D57+D59+D61</f>
        <v>1645043.78</v>
      </c>
      <c r="E56" s="45">
        <f>E57+E59+E61</f>
        <v>1623000</v>
      </c>
      <c r="F56" s="45">
        <f>F57+F59+F61</f>
        <v>1623000</v>
      </c>
    </row>
    <row r="57" spans="1:6" s="57" customFormat="1" ht="12.75">
      <c r="A57" s="43">
        <f t="shared" si="0"/>
        <v>4</v>
      </c>
      <c r="B57" s="52">
        <v>6711</v>
      </c>
      <c r="C57" s="97" t="s">
        <v>265</v>
      </c>
      <c r="D57" s="49">
        <f>SUM(D58)</f>
        <v>1630043.78</v>
      </c>
      <c r="E57" s="49">
        <f>SUM(E58)</f>
        <v>1618000</v>
      </c>
      <c r="F57" s="49">
        <f>SUM(F58)</f>
        <v>1618000</v>
      </c>
    </row>
    <row r="58" spans="1:6" s="89" customFormat="1" ht="12.75">
      <c r="A58" s="86">
        <f t="shared" si="0"/>
        <v>5</v>
      </c>
      <c r="B58" s="87">
        <v>67111</v>
      </c>
      <c r="C58" s="98" t="s">
        <v>265</v>
      </c>
      <c r="D58" s="88">
        <v>1630043.78</v>
      </c>
      <c r="E58" s="88">
        <v>1618000</v>
      </c>
      <c r="F58" s="88">
        <v>1618000</v>
      </c>
    </row>
    <row r="59" spans="1:6" s="57" customFormat="1" ht="25.5">
      <c r="A59" s="43">
        <f t="shared" si="0"/>
        <v>4</v>
      </c>
      <c r="B59" s="52">
        <v>6712</v>
      </c>
      <c r="C59" s="97" t="s">
        <v>266</v>
      </c>
      <c r="D59" s="49">
        <f>SUM(D60)</f>
        <v>15000</v>
      </c>
      <c r="E59" s="49">
        <f>SUM(E60)</f>
        <v>5000</v>
      </c>
      <c r="F59" s="49">
        <f>SUM(F60)</f>
        <v>5000</v>
      </c>
    </row>
    <row r="60" spans="1:6" s="89" customFormat="1" ht="24">
      <c r="A60" s="86">
        <f t="shared" si="0"/>
        <v>5</v>
      </c>
      <c r="B60" s="87">
        <v>67121</v>
      </c>
      <c r="C60" s="98" t="s">
        <v>266</v>
      </c>
      <c r="D60" s="88">
        <v>15000</v>
      </c>
      <c r="E60" s="88">
        <v>5000</v>
      </c>
      <c r="F60" s="88">
        <v>5000</v>
      </c>
    </row>
    <row r="61" spans="1:6" s="57" customFormat="1" ht="25.5">
      <c r="A61" s="43">
        <f t="shared" ref="A61:A90" si="4">LEN(B61)</f>
        <v>4</v>
      </c>
      <c r="B61" s="52">
        <v>6714</v>
      </c>
      <c r="C61" s="97" t="s">
        <v>267</v>
      </c>
      <c r="D61" s="49">
        <f>SUM(D62)</f>
        <v>0</v>
      </c>
      <c r="E61" s="49">
        <f>SUM(E62)</f>
        <v>0</v>
      </c>
      <c r="F61" s="49">
        <f>SUM(F62)</f>
        <v>0</v>
      </c>
    </row>
    <row r="62" spans="1:6" s="89" customFormat="1" ht="24">
      <c r="A62" s="86">
        <f t="shared" si="4"/>
        <v>5</v>
      </c>
      <c r="B62" s="87">
        <v>67141</v>
      </c>
      <c r="C62" s="98" t="s">
        <v>267</v>
      </c>
      <c r="D62" s="88"/>
      <c r="E62" s="88"/>
      <c r="F62" s="88"/>
    </row>
    <row r="63" spans="1:6" s="48" customFormat="1" ht="12.75">
      <c r="A63" s="47">
        <f t="shared" si="4"/>
        <v>3</v>
      </c>
      <c r="B63" s="51">
        <v>673</v>
      </c>
      <c r="C63" s="96" t="s">
        <v>268</v>
      </c>
      <c r="D63" s="45">
        <f t="shared" ref="D63:F64" si="5">SUM(D64)</f>
        <v>0</v>
      </c>
      <c r="E63" s="45">
        <f t="shared" si="5"/>
        <v>0</v>
      </c>
      <c r="F63" s="45">
        <f t="shared" si="5"/>
        <v>0</v>
      </c>
    </row>
    <row r="64" spans="1:6" s="57" customFormat="1" ht="12.75">
      <c r="A64" s="43">
        <f t="shared" si="4"/>
        <v>4</v>
      </c>
      <c r="B64" s="52">
        <v>6731</v>
      </c>
      <c r="C64" s="97" t="s">
        <v>268</v>
      </c>
      <c r="D64" s="49">
        <f t="shared" si="5"/>
        <v>0</v>
      </c>
      <c r="E64" s="49">
        <f t="shared" si="5"/>
        <v>0</v>
      </c>
      <c r="F64" s="49">
        <f t="shared" si="5"/>
        <v>0</v>
      </c>
    </row>
    <row r="65" spans="1:6" s="89" customFormat="1" ht="12.75">
      <c r="A65" s="86">
        <f t="shared" si="4"/>
        <v>5</v>
      </c>
      <c r="B65" s="87">
        <v>67311</v>
      </c>
      <c r="C65" s="98" t="s">
        <v>268</v>
      </c>
      <c r="D65" s="88"/>
      <c r="E65" s="88"/>
      <c r="F65" s="88"/>
    </row>
    <row r="66" spans="1:6" s="48" customFormat="1" ht="12.75">
      <c r="A66" s="47">
        <f t="shared" si="4"/>
        <v>2</v>
      </c>
      <c r="B66" s="51">
        <v>68</v>
      </c>
      <c r="C66" s="94" t="s">
        <v>269</v>
      </c>
      <c r="D66" s="45">
        <f t="shared" ref="D66:F67" si="6">D67</f>
        <v>0</v>
      </c>
      <c r="E66" s="45">
        <f t="shared" si="6"/>
        <v>0</v>
      </c>
      <c r="F66" s="45">
        <f t="shared" si="6"/>
        <v>0</v>
      </c>
    </row>
    <row r="67" spans="1:6" s="48" customFormat="1" ht="12.75">
      <c r="A67" s="47">
        <f t="shared" si="4"/>
        <v>3</v>
      </c>
      <c r="B67" s="51">
        <v>683</v>
      </c>
      <c r="C67" s="96" t="s">
        <v>270</v>
      </c>
      <c r="D67" s="45">
        <f t="shared" si="6"/>
        <v>0</v>
      </c>
      <c r="E67" s="45">
        <f t="shared" si="6"/>
        <v>0</v>
      </c>
      <c r="F67" s="45">
        <f t="shared" si="6"/>
        <v>0</v>
      </c>
    </row>
    <row r="68" spans="1:6" s="57" customFormat="1" ht="12.75">
      <c r="A68" s="43">
        <f t="shared" si="4"/>
        <v>4</v>
      </c>
      <c r="B68" s="52">
        <v>6831</v>
      </c>
      <c r="C68" s="97" t="s">
        <v>270</v>
      </c>
      <c r="D68" s="49">
        <f>SUM(D69)</f>
        <v>0</v>
      </c>
      <c r="E68" s="49">
        <f>SUM(E69)</f>
        <v>0</v>
      </c>
      <c r="F68" s="49">
        <f>SUM(F69)</f>
        <v>0</v>
      </c>
    </row>
    <row r="69" spans="1:6" s="89" customFormat="1" ht="12.75">
      <c r="A69" s="86">
        <f t="shared" si="4"/>
        <v>5</v>
      </c>
      <c r="B69" s="87">
        <v>68311</v>
      </c>
      <c r="C69" s="98" t="s">
        <v>270</v>
      </c>
      <c r="D69" s="88"/>
      <c r="E69" s="88"/>
      <c r="F69" s="88"/>
    </row>
    <row r="70" spans="1:6" s="46" customFormat="1" ht="12.75">
      <c r="A70" s="44">
        <f t="shared" si="4"/>
        <v>1</v>
      </c>
      <c r="B70" s="51">
        <v>7</v>
      </c>
      <c r="C70" s="94" t="s">
        <v>271</v>
      </c>
      <c r="D70" s="45">
        <f>D71+D75</f>
        <v>0</v>
      </c>
      <c r="E70" s="45">
        <f>E71+E75</f>
        <v>0</v>
      </c>
      <c r="F70" s="45">
        <f>F71+F75</f>
        <v>0</v>
      </c>
    </row>
    <row r="71" spans="1:6" s="48" customFormat="1" ht="12.75">
      <c r="A71" s="47">
        <f t="shared" si="4"/>
        <v>2</v>
      </c>
      <c r="B71" s="51">
        <v>71</v>
      </c>
      <c r="C71" s="94" t="s">
        <v>272</v>
      </c>
      <c r="D71" s="45">
        <f t="shared" ref="D71:F73" si="7">D72</f>
        <v>0</v>
      </c>
      <c r="E71" s="45">
        <f t="shared" si="7"/>
        <v>0</v>
      </c>
      <c r="F71" s="45">
        <f t="shared" si="7"/>
        <v>0</v>
      </c>
    </row>
    <row r="72" spans="1:6" s="48" customFormat="1" ht="12.75">
      <c r="A72" s="47">
        <f t="shared" si="4"/>
        <v>3</v>
      </c>
      <c r="B72" s="51">
        <v>711</v>
      </c>
      <c r="C72" s="96" t="s">
        <v>273</v>
      </c>
      <c r="D72" s="85">
        <f t="shared" si="7"/>
        <v>0</v>
      </c>
      <c r="E72" s="85">
        <f t="shared" si="7"/>
        <v>0</v>
      </c>
      <c r="F72" s="85">
        <f t="shared" si="7"/>
        <v>0</v>
      </c>
    </row>
    <row r="73" spans="1:6" s="57" customFormat="1" ht="12.75">
      <c r="A73" s="43">
        <f t="shared" si="4"/>
        <v>4</v>
      </c>
      <c r="B73" s="52">
        <v>7111</v>
      </c>
      <c r="C73" s="97" t="s">
        <v>149</v>
      </c>
      <c r="D73" s="56">
        <f t="shared" si="7"/>
        <v>0</v>
      </c>
      <c r="E73" s="56">
        <f t="shared" si="7"/>
        <v>0</v>
      </c>
      <c r="F73" s="56">
        <f t="shared" si="7"/>
        <v>0</v>
      </c>
    </row>
    <row r="74" spans="1:6" s="89" customFormat="1" ht="12.75">
      <c r="A74" s="86">
        <f t="shared" si="4"/>
        <v>5</v>
      </c>
      <c r="B74" s="87">
        <v>71111</v>
      </c>
      <c r="C74" s="98" t="s">
        <v>274</v>
      </c>
      <c r="D74" s="92"/>
      <c r="E74" s="92"/>
      <c r="F74" s="92"/>
    </row>
    <row r="75" spans="1:6" s="48" customFormat="1" ht="12.75">
      <c r="A75" s="47">
        <f t="shared" si="4"/>
        <v>2</v>
      </c>
      <c r="B75" s="51">
        <v>72</v>
      </c>
      <c r="C75" s="94" t="s">
        <v>275</v>
      </c>
      <c r="D75" s="45">
        <f>D76+D81</f>
        <v>0</v>
      </c>
      <c r="E75" s="45">
        <f>E76+E81</f>
        <v>0</v>
      </c>
      <c r="F75" s="45">
        <f>F76+F81</f>
        <v>0</v>
      </c>
    </row>
    <row r="76" spans="1:6" s="48" customFormat="1" ht="12.75">
      <c r="A76" s="47">
        <f t="shared" si="4"/>
        <v>3</v>
      </c>
      <c r="B76" s="51">
        <v>721</v>
      </c>
      <c r="C76" s="96" t="s">
        <v>276</v>
      </c>
      <c r="D76" s="85">
        <f>D77+D79</f>
        <v>0</v>
      </c>
      <c r="E76" s="85">
        <f>E77+E79</f>
        <v>0</v>
      </c>
      <c r="F76" s="85">
        <f>F77+F79</f>
        <v>0</v>
      </c>
    </row>
    <row r="77" spans="1:6" s="57" customFormat="1" ht="12.75">
      <c r="A77" s="43">
        <f t="shared" si="4"/>
        <v>4</v>
      </c>
      <c r="B77" s="52">
        <v>7211</v>
      </c>
      <c r="C77" s="97" t="s">
        <v>277</v>
      </c>
      <c r="D77" s="56">
        <f>D78</f>
        <v>0</v>
      </c>
      <c r="E77" s="56">
        <f>E78</f>
        <v>0</v>
      </c>
      <c r="F77" s="56">
        <f>F78</f>
        <v>0</v>
      </c>
    </row>
    <row r="78" spans="1:6" s="89" customFormat="1" ht="12.75">
      <c r="A78" s="86">
        <f t="shared" si="4"/>
        <v>5</v>
      </c>
      <c r="B78" s="87">
        <v>72119</v>
      </c>
      <c r="C78" s="98" t="s">
        <v>278</v>
      </c>
      <c r="D78" s="88"/>
      <c r="E78" s="88"/>
      <c r="F78" s="88"/>
    </row>
    <row r="79" spans="1:6" s="57" customFormat="1" ht="12.75">
      <c r="A79" s="43">
        <f t="shared" si="4"/>
        <v>4</v>
      </c>
      <c r="B79" s="52">
        <v>7212</v>
      </c>
      <c r="C79" s="97" t="s">
        <v>161</v>
      </c>
      <c r="D79" s="56">
        <f>D80</f>
        <v>0</v>
      </c>
      <c r="E79" s="56">
        <f>E80</f>
        <v>0</v>
      </c>
      <c r="F79" s="56">
        <f>F80</f>
        <v>0</v>
      </c>
    </row>
    <row r="80" spans="1:6" s="89" customFormat="1" ht="12.75">
      <c r="A80" s="86">
        <f t="shared" si="4"/>
        <v>5</v>
      </c>
      <c r="B80" s="87">
        <v>72121</v>
      </c>
      <c r="C80" s="98" t="s">
        <v>279</v>
      </c>
      <c r="D80" s="88"/>
      <c r="E80" s="88"/>
      <c r="F80" s="88"/>
    </row>
    <row r="81" spans="1:6" s="48" customFormat="1" ht="12.75">
      <c r="A81" s="47">
        <f t="shared" si="4"/>
        <v>3</v>
      </c>
      <c r="B81" s="51">
        <v>723</v>
      </c>
      <c r="C81" s="96" t="s">
        <v>280</v>
      </c>
      <c r="D81" s="85">
        <f t="shared" ref="D81:F82" si="8">D82</f>
        <v>0</v>
      </c>
      <c r="E81" s="85">
        <f t="shared" si="8"/>
        <v>0</v>
      </c>
      <c r="F81" s="85">
        <f t="shared" si="8"/>
        <v>0</v>
      </c>
    </row>
    <row r="82" spans="1:6" s="57" customFormat="1" ht="12.75">
      <c r="A82" s="43">
        <f t="shared" si="4"/>
        <v>4</v>
      </c>
      <c r="B82" s="52">
        <v>7231</v>
      </c>
      <c r="C82" s="97" t="s">
        <v>179</v>
      </c>
      <c r="D82" s="56">
        <f t="shared" si="8"/>
        <v>0</v>
      </c>
      <c r="E82" s="56">
        <f t="shared" si="8"/>
        <v>0</v>
      </c>
      <c r="F82" s="56">
        <f t="shared" si="8"/>
        <v>0</v>
      </c>
    </row>
    <row r="83" spans="1:6" s="89" customFormat="1" ht="12.75">
      <c r="A83" s="86">
        <f t="shared" si="4"/>
        <v>5</v>
      </c>
      <c r="B83" s="87">
        <v>72311</v>
      </c>
      <c r="C83" s="98" t="s">
        <v>281</v>
      </c>
      <c r="D83" s="88"/>
      <c r="E83" s="88"/>
      <c r="F83" s="88"/>
    </row>
    <row r="84" spans="1:6" s="46" customFormat="1" ht="12.75">
      <c r="A84" s="44">
        <f t="shared" si="4"/>
        <v>1</v>
      </c>
      <c r="B84" s="51">
        <v>8</v>
      </c>
      <c r="C84" s="94" t="s">
        <v>282</v>
      </c>
      <c r="D84" s="45">
        <f>D85</f>
        <v>0</v>
      </c>
      <c r="E84" s="45">
        <f>E85</f>
        <v>0</v>
      </c>
      <c r="F84" s="45">
        <f>F85</f>
        <v>0</v>
      </c>
    </row>
    <row r="85" spans="1:6" s="48" customFormat="1" ht="12.75">
      <c r="A85" s="47">
        <f t="shared" si="4"/>
        <v>2</v>
      </c>
      <c r="B85" s="51">
        <v>84</v>
      </c>
      <c r="C85" s="94" t="s">
        <v>283</v>
      </c>
      <c r="D85" s="45">
        <f>D86+D88</f>
        <v>0</v>
      </c>
      <c r="E85" s="45">
        <f>E86+E88</f>
        <v>0</v>
      </c>
      <c r="F85" s="45">
        <f>F86+F88</f>
        <v>0</v>
      </c>
    </row>
    <row r="86" spans="1:6" s="48" customFormat="1" ht="24">
      <c r="A86" s="47">
        <f t="shared" si="4"/>
        <v>3</v>
      </c>
      <c r="B86" s="51">
        <v>844</v>
      </c>
      <c r="C86" s="96" t="s">
        <v>284</v>
      </c>
      <c r="D86" s="45">
        <f>D87</f>
        <v>0</v>
      </c>
      <c r="E86" s="45">
        <f>E87</f>
        <v>0</v>
      </c>
      <c r="F86" s="45">
        <f>F87</f>
        <v>0</v>
      </c>
    </row>
    <row r="87" spans="1:6" s="57" customFormat="1" ht="12.75">
      <c r="A87" s="43">
        <f t="shared" si="4"/>
        <v>4</v>
      </c>
      <c r="B87" s="52">
        <v>8443</v>
      </c>
      <c r="C87" s="97" t="s">
        <v>285</v>
      </c>
      <c r="D87" s="49"/>
      <c r="E87" s="49"/>
      <c r="F87" s="49"/>
    </row>
    <row r="88" spans="1:6" s="48" customFormat="1" ht="12.75">
      <c r="A88" s="47">
        <f t="shared" si="4"/>
        <v>3</v>
      </c>
      <c r="B88" s="51">
        <v>847</v>
      </c>
      <c r="C88" s="96" t="s">
        <v>286</v>
      </c>
      <c r="D88" s="85">
        <f t="shared" ref="D88:F89" si="9">D89</f>
        <v>0</v>
      </c>
      <c r="E88" s="85">
        <f t="shared" si="9"/>
        <v>0</v>
      </c>
      <c r="F88" s="85">
        <f t="shared" si="9"/>
        <v>0</v>
      </c>
    </row>
    <row r="89" spans="1:6" s="57" customFormat="1" ht="12.75">
      <c r="A89" s="43">
        <f t="shared" si="4"/>
        <v>4</v>
      </c>
      <c r="B89" s="52">
        <v>8471</v>
      </c>
      <c r="C89" s="97" t="s">
        <v>287</v>
      </c>
      <c r="D89" s="56">
        <f t="shared" si="9"/>
        <v>0</v>
      </c>
      <c r="E89" s="56">
        <f t="shared" si="9"/>
        <v>0</v>
      </c>
      <c r="F89" s="56">
        <f t="shared" si="9"/>
        <v>0</v>
      </c>
    </row>
    <row r="90" spans="1:6" s="89" customFormat="1" ht="12.75">
      <c r="A90" s="86">
        <f t="shared" si="4"/>
        <v>5</v>
      </c>
      <c r="B90" s="87">
        <v>84712</v>
      </c>
      <c r="C90" s="98" t="s">
        <v>288</v>
      </c>
      <c r="D90" s="88"/>
      <c r="E90" s="88"/>
      <c r="F90" s="88"/>
    </row>
  </sheetData>
  <autoFilter ref="A2:F90"/>
  <mergeCells count="1">
    <mergeCell ref="C1:F1"/>
  </mergeCells>
  <pageMargins left="0.75" right="0.75" top="1" bottom="1" header="0.5" footer="0.5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6"/>
  <sheetViews>
    <sheetView showGridLines="0" topLeftCell="B1" zoomScaleNormal="100" workbookViewId="0">
      <selection activeCell="J17" sqref="J17"/>
    </sheetView>
  </sheetViews>
  <sheetFormatPr defaultColWidth="9.140625" defaultRowHeight="12"/>
  <cols>
    <col min="1" max="1" width="0" style="54" hidden="1" customWidth="1"/>
    <col min="2" max="2" width="14.42578125" style="54" customWidth="1"/>
    <col min="3" max="3" width="54.7109375" style="60" customWidth="1"/>
    <col min="4" max="6" width="14.7109375" style="65" customWidth="1"/>
    <col min="7" max="16384" width="9.140625" style="54"/>
  </cols>
  <sheetData>
    <row r="1" spans="1:6" ht="12.75" thickBot="1">
      <c r="C1" s="272" t="s">
        <v>346</v>
      </c>
      <c r="D1" s="273"/>
      <c r="E1" s="273"/>
      <c r="F1" s="273"/>
    </row>
    <row r="2" spans="1:6" ht="64.5" thickBot="1">
      <c r="A2" s="54" t="s">
        <v>37</v>
      </c>
      <c r="B2" s="55" t="s">
        <v>39</v>
      </c>
      <c r="C2" s="99" t="s">
        <v>345</v>
      </c>
      <c r="D2" s="55" t="s">
        <v>365</v>
      </c>
      <c r="E2" s="55" t="s">
        <v>335</v>
      </c>
      <c r="F2" s="55" t="s">
        <v>356</v>
      </c>
    </row>
    <row r="3" spans="1:6" ht="12.75">
      <c r="A3" s="54">
        <f>LEN(B3)</f>
        <v>1</v>
      </c>
      <c r="B3" s="61" t="s">
        <v>48</v>
      </c>
      <c r="C3" s="100" t="s">
        <v>49</v>
      </c>
      <c r="D3" s="62">
        <f>D4+D14+D47+D55+D61+D66</f>
        <v>5843779.9500000002</v>
      </c>
      <c r="E3" s="62">
        <f>E4+E14+E47+E55+E61+E66</f>
        <v>5789000</v>
      </c>
      <c r="F3" s="62">
        <f>F4+F14+F47+F55+F61+F66</f>
        <v>5789000</v>
      </c>
    </row>
    <row r="4" spans="1:6" ht="12.75">
      <c r="A4" s="54">
        <f t="shared" ref="A4:A54" si="0">LEN(B4)</f>
        <v>2</v>
      </c>
      <c r="B4" s="61" t="s">
        <v>50</v>
      </c>
      <c r="C4" s="100" t="s">
        <v>18</v>
      </c>
      <c r="D4" s="62">
        <f>+D5+D9+D11</f>
        <v>3907000</v>
      </c>
      <c r="E4" s="62">
        <f>+E5+E9+E11</f>
        <v>4213000</v>
      </c>
      <c r="F4" s="62">
        <f>+F5+F9+F11</f>
        <v>4222000</v>
      </c>
    </row>
    <row r="5" spans="1:6">
      <c r="A5" s="54">
        <f t="shared" si="0"/>
        <v>3</v>
      </c>
      <c r="B5" s="83" t="s">
        <v>51</v>
      </c>
      <c r="C5" s="101" t="s">
        <v>19</v>
      </c>
      <c r="D5" s="63">
        <f>D6+D7+D8</f>
        <v>3212500</v>
      </c>
      <c r="E5" s="63">
        <f>E6+E7+E8</f>
        <v>3529000</v>
      </c>
      <c r="F5" s="63">
        <f>F6+F7+F8</f>
        <v>3529000</v>
      </c>
    </row>
    <row r="6" spans="1:6">
      <c r="A6" s="54">
        <f t="shared" si="0"/>
        <v>4</v>
      </c>
      <c r="B6" s="84" t="s">
        <v>52</v>
      </c>
      <c r="C6" s="102" t="s">
        <v>40</v>
      </c>
      <c r="D6" s="64">
        <v>2412500</v>
      </c>
      <c r="E6" s="64">
        <v>2744000</v>
      </c>
      <c r="F6" s="64">
        <v>2744000</v>
      </c>
    </row>
    <row r="7" spans="1:6">
      <c r="A7" s="54">
        <f t="shared" si="0"/>
        <v>4</v>
      </c>
      <c r="B7" s="84" t="s">
        <v>53</v>
      </c>
      <c r="C7" s="102" t="s">
        <v>54</v>
      </c>
      <c r="D7" s="64">
        <v>15000</v>
      </c>
      <c r="E7" s="64">
        <v>0</v>
      </c>
      <c r="F7" s="64">
        <v>0</v>
      </c>
    </row>
    <row r="8" spans="1:6">
      <c r="A8" s="54">
        <f t="shared" si="0"/>
        <v>4</v>
      </c>
      <c r="B8" s="84" t="s">
        <v>55</v>
      </c>
      <c r="C8" s="102" t="s">
        <v>56</v>
      </c>
      <c r="D8" s="64">
        <v>785000</v>
      </c>
      <c r="E8" s="64">
        <v>785000</v>
      </c>
      <c r="F8" s="64">
        <v>785000</v>
      </c>
    </row>
    <row r="9" spans="1:6">
      <c r="A9" s="54">
        <f t="shared" si="0"/>
        <v>3</v>
      </c>
      <c r="B9" s="83">
        <v>312</v>
      </c>
      <c r="C9" s="101" t="s">
        <v>20</v>
      </c>
      <c r="D9" s="63">
        <f>D10</f>
        <v>174000</v>
      </c>
      <c r="E9" s="63">
        <f>E10</f>
        <v>153000</v>
      </c>
      <c r="F9" s="63">
        <f>F10</f>
        <v>162000</v>
      </c>
    </row>
    <row r="10" spans="1:6">
      <c r="A10" s="54">
        <f t="shared" si="0"/>
        <v>4</v>
      </c>
      <c r="B10" s="84" t="s">
        <v>57</v>
      </c>
      <c r="C10" s="102" t="s">
        <v>20</v>
      </c>
      <c r="D10" s="64">
        <v>174000</v>
      </c>
      <c r="E10" s="64">
        <v>153000</v>
      </c>
      <c r="F10" s="64">
        <v>162000</v>
      </c>
    </row>
    <row r="11" spans="1:6">
      <c r="A11" s="54">
        <f t="shared" si="0"/>
        <v>3</v>
      </c>
      <c r="B11" s="83">
        <v>313</v>
      </c>
      <c r="C11" s="101" t="s">
        <v>21</v>
      </c>
      <c r="D11" s="63">
        <f>D12+D13</f>
        <v>520500</v>
      </c>
      <c r="E11" s="63">
        <f>E12+E13</f>
        <v>531000</v>
      </c>
      <c r="F11" s="63">
        <f>F12+F13</f>
        <v>531000</v>
      </c>
    </row>
    <row r="12" spans="1:6">
      <c r="A12" s="54">
        <f t="shared" si="0"/>
        <v>4</v>
      </c>
      <c r="B12" s="84" t="s">
        <v>58</v>
      </c>
      <c r="C12" s="102" t="s">
        <v>41</v>
      </c>
      <c r="D12" s="64">
        <v>519500</v>
      </c>
      <c r="E12" s="64">
        <v>531000</v>
      </c>
      <c r="F12" s="64">
        <v>531000</v>
      </c>
    </row>
    <row r="13" spans="1:6">
      <c r="A13" s="54">
        <f t="shared" si="0"/>
        <v>4</v>
      </c>
      <c r="B13" s="84" t="s">
        <v>59</v>
      </c>
      <c r="C13" s="102" t="s">
        <v>42</v>
      </c>
      <c r="D13" s="64">
        <v>1000</v>
      </c>
      <c r="E13" s="64">
        <v>0</v>
      </c>
      <c r="F13" s="64">
        <v>0</v>
      </c>
    </row>
    <row r="14" spans="1:6" ht="12.75">
      <c r="A14" s="54">
        <f t="shared" si="0"/>
        <v>2</v>
      </c>
      <c r="B14" s="61" t="s">
        <v>60</v>
      </c>
      <c r="C14" s="100" t="s">
        <v>22</v>
      </c>
      <c r="D14" s="62">
        <f>D15+D20+D27+D37+D39</f>
        <v>1851779.95</v>
      </c>
      <c r="E14" s="62">
        <f>E15+E20+E27+E37+E39</f>
        <v>1514000</v>
      </c>
      <c r="F14" s="62">
        <f>F15+F20+F27+F37+F39</f>
        <v>1505000</v>
      </c>
    </row>
    <row r="15" spans="1:6">
      <c r="A15" s="54">
        <f t="shared" si="0"/>
        <v>3</v>
      </c>
      <c r="B15" s="83" t="s">
        <v>61</v>
      </c>
      <c r="C15" s="101" t="s">
        <v>23</v>
      </c>
      <c r="D15" s="63">
        <f>SUM(D16:D19)</f>
        <v>160000</v>
      </c>
      <c r="E15" s="63">
        <f>SUM(E16:E19)</f>
        <v>155000</v>
      </c>
      <c r="F15" s="63">
        <f>SUM(F16:F19)</f>
        <v>155000</v>
      </c>
    </row>
    <row r="16" spans="1:6">
      <c r="A16" s="54">
        <f t="shared" si="0"/>
        <v>4</v>
      </c>
      <c r="B16" s="84" t="s">
        <v>62</v>
      </c>
      <c r="C16" s="102" t="s">
        <v>63</v>
      </c>
      <c r="D16" s="64">
        <v>11000</v>
      </c>
      <c r="E16" s="64">
        <v>20000</v>
      </c>
      <c r="F16" s="64">
        <v>20000</v>
      </c>
    </row>
    <row r="17" spans="1:6">
      <c r="A17" s="54">
        <f t="shared" si="0"/>
        <v>4</v>
      </c>
      <c r="B17" s="84" t="s">
        <v>64</v>
      </c>
      <c r="C17" s="102" t="s">
        <v>65</v>
      </c>
      <c r="D17" s="64">
        <v>129000</v>
      </c>
      <c r="E17" s="64">
        <v>123000</v>
      </c>
      <c r="F17" s="64">
        <v>123000</v>
      </c>
    </row>
    <row r="18" spans="1:6">
      <c r="A18" s="54">
        <f t="shared" si="0"/>
        <v>4</v>
      </c>
      <c r="B18" s="84" t="s">
        <v>66</v>
      </c>
      <c r="C18" s="102" t="s">
        <v>67</v>
      </c>
      <c r="D18" s="64">
        <v>20000</v>
      </c>
      <c r="E18" s="64">
        <v>12000</v>
      </c>
      <c r="F18" s="64">
        <v>12000</v>
      </c>
    </row>
    <row r="19" spans="1:6">
      <c r="A19" s="54">
        <f t="shared" si="0"/>
        <v>4</v>
      </c>
      <c r="B19" s="84" t="s">
        <v>68</v>
      </c>
      <c r="C19" s="102" t="s">
        <v>69</v>
      </c>
      <c r="D19" s="64"/>
      <c r="E19" s="64"/>
      <c r="F19" s="64"/>
    </row>
    <row r="20" spans="1:6">
      <c r="A20" s="54">
        <f t="shared" si="0"/>
        <v>3</v>
      </c>
      <c r="B20" s="83" t="s">
        <v>70</v>
      </c>
      <c r="C20" s="101" t="s">
        <v>24</v>
      </c>
      <c r="D20" s="63">
        <f>SUM(D21:D26)</f>
        <v>917736.17</v>
      </c>
      <c r="E20" s="63">
        <f>SUM(E21:E26)</f>
        <v>948500</v>
      </c>
      <c r="F20" s="63">
        <f>SUM(F21:F26)</f>
        <v>951000</v>
      </c>
    </row>
    <row r="21" spans="1:6">
      <c r="A21" s="54">
        <f t="shared" si="0"/>
        <v>4</v>
      </c>
      <c r="B21" s="84" t="s">
        <v>71</v>
      </c>
      <c r="C21" s="102" t="s">
        <v>43</v>
      </c>
      <c r="D21" s="64">
        <v>121000</v>
      </c>
      <c r="E21" s="64">
        <v>131000</v>
      </c>
      <c r="F21" s="64">
        <v>131000</v>
      </c>
    </row>
    <row r="22" spans="1:6">
      <c r="A22" s="54">
        <f t="shared" si="0"/>
        <v>4</v>
      </c>
      <c r="B22" s="84" t="s">
        <v>72</v>
      </c>
      <c r="C22" s="102" t="s">
        <v>44</v>
      </c>
      <c r="D22" s="64">
        <v>373000</v>
      </c>
      <c r="E22" s="64">
        <v>414000</v>
      </c>
      <c r="F22" s="64">
        <v>414000</v>
      </c>
    </row>
    <row r="23" spans="1:6">
      <c r="A23" s="54">
        <f t="shared" si="0"/>
        <v>4</v>
      </c>
      <c r="B23" s="84" t="s">
        <v>73</v>
      </c>
      <c r="C23" s="102" t="s">
        <v>74</v>
      </c>
      <c r="D23" s="64">
        <v>358000</v>
      </c>
      <c r="E23" s="64">
        <v>328500</v>
      </c>
      <c r="F23" s="64">
        <v>331000</v>
      </c>
    </row>
    <row r="24" spans="1:6">
      <c r="A24" s="54">
        <f t="shared" si="0"/>
        <v>4</v>
      </c>
      <c r="B24" s="84" t="s">
        <v>75</v>
      </c>
      <c r="C24" s="102" t="s">
        <v>76</v>
      </c>
      <c r="D24" s="64">
        <v>22000</v>
      </c>
      <c r="E24" s="64">
        <v>30000</v>
      </c>
      <c r="F24" s="64">
        <v>30000</v>
      </c>
    </row>
    <row r="25" spans="1:6">
      <c r="A25" s="54">
        <f t="shared" si="0"/>
        <v>4</v>
      </c>
      <c r="B25" s="84" t="s">
        <v>77</v>
      </c>
      <c r="C25" s="102" t="s">
        <v>78</v>
      </c>
      <c r="D25" s="64">
        <v>18736.169999999998</v>
      </c>
      <c r="E25" s="64">
        <v>20000</v>
      </c>
      <c r="F25" s="64">
        <v>20000</v>
      </c>
    </row>
    <row r="26" spans="1:6">
      <c r="A26" s="54">
        <f t="shared" si="0"/>
        <v>4</v>
      </c>
      <c r="B26" s="84" t="s">
        <v>79</v>
      </c>
      <c r="C26" s="102" t="s">
        <v>80</v>
      </c>
      <c r="D26" s="64">
        <v>25000</v>
      </c>
      <c r="E26" s="64">
        <v>25000</v>
      </c>
      <c r="F26" s="64">
        <v>25000</v>
      </c>
    </row>
    <row r="27" spans="1:6">
      <c r="A27" s="54">
        <f t="shared" si="0"/>
        <v>3</v>
      </c>
      <c r="B27" s="83" t="s">
        <v>81</v>
      </c>
      <c r="C27" s="101" t="s">
        <v>25</v>
      </c>
      <c r="D27" s="63">
        <f>SUM(D28:D36)</f>
        <v>661043.78</v>
      </c>
      <c r="E27" s="63">
        <f>SUM(E28:E36)</f>
        <v>357500</v>
      </c>
      <c r="F27" s="63">
        <f>SUM(F28:F36)</f>
        <v>346000</v>
      </c>
    </row>
    <row r="28" spans="1:6">
      <c r="A28" s="54">
        <f t="shared" si="0"/>
        <v>4</v>
      </c>
      <c r="B28" s="84" t="s">
        <v>82</v>
      </c>
      <c r="C28" s="102" t="s">
        <v>83</v>
      </c>
      <c r="D28" s="64">
        <v>25000</v>
      </c>
      <c r="E28" s="64">
        <v>25500</v>
      </c>
      <c r="F28" s="64">
        <v>25500</v>
      </c>
    </row>
    <row r="29" spans="1:6">
      <c r="A29" s="54">
        <f t="shared" si="0"/>
        <v>4</v>
      </c>
      <c r="B29" s="84" t="s">
        <v>84</v>
      </c>
      <c r="C29" s="102" t="s">
        <v>47</v>
      </c>
      <c r="D29" s="64">
        <v>354043.78</v>
      </c>
      <c r="E29" s="64">
        <v>45000</v>
      </c>
      <c r="F29" s="64">
        <v>45000</v>
      </c>
    </row>
    <row r="30" spans="1:6">
      <c r="A30" s="54">
        <f t="shared" si="0"/>
        <v>4</v>
      </c>
      <c r="B30" s="84" t="s">
        <v>85</v>
      </c>
      <c r="C30" s="102" t="s">
        <v>86</v>
      </c>
      <c r="D30" s="64">
        <v>14000</v>
      </c>
      <c r="E30" s="64">
        <v>14000</v>
      </c>
      <c r="F30" s="64">
        <v>14000</v>
      </c>
    </row>
    <row r="31" spans="1:6">
      <c r="A31" s="54">
        <f t="shared" si="0"/>
        <v>4</v>
      </c>
      <c r="B31" s="84" t="s">
        <v>87</v>
      </c>
      <c r="C31" s="102" t="s">
        <v>88</v>
      </c>
      <c r="D31" s="64">
        <v>51000</v>
      </c>
      <c r="E31" s="64">
        <v>51000</v>
      </c>
      <c r="F31" s="64">
        <v>51000</v>
      </c>
    </row>
    <row r="32" spans="1:6">
      <c r="A32" s="54">
        <f t="shared" si="0"/>
        <v>4</v>
      </c>
      <c r="B32" s="84" t="s">
        <v>89</v>
      </c>
      <c r="C32" s="102" t="s">
        <v>90</v>
      </c>
      <c r="D32" s="64"/>
      <c r="E32" s="64"/>
      <c r="F32" s="64"/>
    </row>
    <row r="33" spans="1:6">
      <c r="A33" s="54">
        <f t="shared" si="0"/>
        <v>4</v>
      </c>
      <c r="B33" s="84" t="s">
        <v>91</v>
      </c>
      <c r="C33" s="102" t="s">
        <v>92</v>
      </c>
      <c r="D33" s="64">
        <v>109000</v>
      </c>
      <c r="E33" s="64">
        <v>114000</v>
      </c>
      <c r="F33" s="64">
        <v>102500</v>
      </c>
    </row>
    <row r="34" spans="1:6">
      <c r="A34" s="54">
        <f t="shared" si="0"/>
        <v>4</v>
      </c>
      <c r="B34" s="84" t="s">
        <v>93</v>
      </c>
      <c r="C34" s="102" t="s">
        <v>94</v>
      </c>
      <c r="D34" s="64">
        <v>62000</v>
      </c>
      <c r="E34" s="64">
        <v>62000</v>
      </c>
      <c r="F34" s="64">
        <v>62000</v>
      </c>
    </row>
    <row r="35" spans="1:6">
      <c r="A35" s="54">
        <f t="shared" si="0"/>
        <v>4</v>
      </c>
      <c r="B35" s="84" t="s">
        <v>95</v>
      </c>
      <c r="C35" s="102" t="s">
        <v>96</v>
      </c>
      <c r="D35" s="64">
        <v>28000</v>
      </c>
      <c r="E35" s="64">
        <v>28000</v>
      </c>
      <c r="F35" s="64">
        <v>28000</v>
      </c>
    </row>
    <row r="36" spans="1:6">
      <c r="A36" s="54">
        <f t="shared" si="0"/>
        <v>4</v>
      </c>
      <c r="B36" s="84" t="s">
        <v>97</v>
      </c>
      <c r="C36" s="102" t="s">
        <v>98</v>
      </c>
      <c r="D36" s="64">
        <v>18000</v>
      </c>
      <c r="E36" s="64">
        <v>18000</v>
      </c>
      <c r="F36" s="64">
        <v>18000</v>
      </c>
    </row>
    <row r="37" spans="1:6">
      <c r="A37" s="54">
        <f t="shared" si="0"/>
        <v>3</v>
      </c>
      <c r="B37" s="83" t="s">
        <v>99</v>
      </c>
      <c r="C37" s="101" t="s">
        <v>100</v>
      </c>
      <c r="D37" s="63">
        <f>D38</f>
        <v>0</v>
      </c>
      <c r="E37" s="63">
        <f>E38</f>
        <v>0</v>
      </c>
      <c r="F37" s="63">
        <f>F38</f>
        <v>0</v>
      </c>
    </row>
    <row r="38" spans="1:6">
      <c r="A38" s="54">
        <f t="shared" si="0"/>
        <v>4</v>
      </c>
      <c r="B38" s="84" t="s">
        <v>101</v>
      </c>
      <c r="C38" s="102" t="s">
        <v>100</v>
      </c>
      <c r="D38" s="64">
        <v>0</v>
      </c>
      <c r="E38" s="64">
        <v>0</v>
      </c>
      <c r="F38" s="64">
        <v>0</v>
      </c>
    </row>
    <row r="39" spans="1:6">
      <c r="A39" s="54">
        <f t="shared" si="0"/>
        <v>3</v>
      </c>
      <c r="B39" s="83" t="s">
        <v>102</v>
      </c>
      <c r="C39" s="101" t="s">
        <v>26</v>
      </c>
      <c r="D39" s="63">
        <f>SUM(D40:D46)</f>
        <v>113000</v>
      </c>
      <c r="E39" s="63">
        <f>SUM(E40:E46)</f>
        <v>53000</v>
      </c>
      <c r="F39" s="63">
        <f>SUM(F40:F46)</f>
        <v>53000</v>
      </c>
    </row>
    <row r="40" spans="1:6">
      <c r="A40" s="54">
        <f t="shared" si="0"/>
        <v>4</v>
      </c>
      <c r="B40" s="84" t="s">
        <v>103</v>
      </c>
      <c r="C40" s="102" t="s">
        <v>104</v>
      </c>
      <c r="D40" s="64">
        <v>21000</v>
      </c>
      <c r="E40" s="64">
        <v>21000</v>
      </c>
      <c r="F40" s="64">
        <v>21000</v>
      </c>
    </row>
    <row r="41" spans="1:6">
      <c r="A41" s="54">
        <f t="shared" si="0"/>
        <v>4</v>
      </c>
      <c r="B41" s="84" t="s">
        <v>105</v>
      </c>
      <c r="C41" s="102" t="s">
        <v>106</v>
      </c>
      <c r="D41" s="64">
        <v>21000</v>
      </c>
      <c r="E41" s="64">
        <v>21000</v>
      </c>
      <c r="F41" s="64">
        <v>21000</v>
      </c>
    </row>
    <row r="42" spans="1:6">
      <c r="A42" s="54">
        <f t="shared" si="0"/>
        <v>4</v>
      </c>
      <c r="B42" s="84" t="s">
        <v>107</v>
      </c>
      <c r="C42" s="102" t="s">
        <v>108</v>
      </c>
      <c r="D42" s="64">
        <v>2000</v>
      </c>
      <c r="E42" s="64">
        <v>2000</v>
      </c>
      <c r="F42" s="64">
        <v>2000</v>
      </c>
    </row>
    <row r="43" spans="1:6">
      <c r="A43" s="54">
        <f t="shared" si="0"/>
        <v>4</v>
      </c>
      <c r="B43" s="84" t="s">
        <v>109</v>
      </c>
      <c r="C43" s="102" t="s">
        <v>110</v>
      </c>
      <c r="D43" s="64">
        <v>1000</v>
      </c>
      <c r="E43" s="64">
        <v>1000</v>
      </c>
      <c r="F43" s="64">
        <v>1000</v>
      </c>
    </row>
    <row r="44" spans="1:6">
      <c r="A44" s="54">
        <f t="shared" si="0"/>
        <v>4</v>
      </c>
      <c r="B44" s="84" t="s">
        <v>111</v>
      </c>
      <c r="C44" s="102" t="s">
        <v>112</v>
      </c>
      <c r="D44" s="64">
        <v>1000</v>
      </c>
      <c r="E44" s="64">
        <v>1000</v>
      </c>
      <c r="F44" s="64">
        <v>1000</v>
      </c>
    </row>
    <row r="45" spans="1:6">
      <c r="A45" s="54">
        <f t="shared" si="0"/>
        <v>4</v>
      </c>
      <c r="B45" s="84" t="s">
        <v>113</v>
      </c>
      <c r="C45" s="102" t="s">
        <v>114</v>
      </c>
      <c r="D45" s="64">
        <v>60000</v>
      </c>
      <c r="E45" s="64"/>
      <c r="F45" s="64"/>
    </row>
    <row r="46" spans="1:6">
      <c r="A46" s="54">
        <f t="shared" si="0"/>
        <v>4</v>
      </c>
      <c r="B46" s="84" t="s">
        <v>115</v>
      </c>
      <c r="C46" s="102" t="s">
        <v>26</v>
      </c>
      <c r="D46" s="64">
        <v>7000</v>
      </c>
      <c r="E46" s="64">
        <v>7000</v>
      </c>
      <c r="F46" s="64">
        <v>7000</v>
      </c>
    </row>
    <row r="47" spans="1:6" ht="12.75">
      <c r="A47" s="54">
        <f t="shared" si="0"/>
        <v>2</v>
      </c>
      <c r="B47" s="61" t="s">
        <v>116</v>
      </c>
      <c r="C47" s="100" t="s">
        <v>117</v>
      </c>
      <c r="D47" s="62">
        <f>D48+D50</f>
        <v>27000</v>
      </c>
      <c r="E47" s="62">
        <f>E48+E50</f>
        <v>4000</v>
      </c>
      <c r="F47" s="62">
        <f>F48+F50</f>
        <v>4000</v>
      </c>
    </row>
    <row r="48" spans="1:6">
      <c r="A48" s="54">
        <f t="shared" si="0"/>
        <v>3</v>
      </c>
      <c r="B48" s="83" t="s">
        <v>118</v>
      </c>
      <c r="C48" s="101" t="s">
        <v>119</v>
      </c>
      <c r="D48" s="63">
        <f>SUM(D49)</f>
        <v>0</v>
      </c>
      <c r="E48" s="63">
        <f>SUM(E49)</f>
        <v>0</v>
      </c>
      <c r="F48" s="63">
        <f>SUM(F49)</f>
        <v>0</v>
      </c>
    </row>
    <row r="49" spans="1:6" ht="22.5">
      <c r="A49" s="54">
        <f t="shared" si="0"/>
        <v>4</v>
      </c>
      <c r="B49" s="84" t="s">
        <v>120</v>
      </c>
      <c r="C49" s="102" t="s">
        <v>121</v>
      </c>
      <c r="D49" s="64"/>
      <c r="E49" s="64"/>
      <c r="F49" s="64"/>
    </row>
    <row r="50" spans="1:6">
      <c r="A50" s="54">
        <f t="shared" si="0"/>
        <v>3</v>
      </c>
      <c r="B50" s="83" t="s">
        <v>122</v>
      </c>
      <c r="C50" s="101" t="s">
        <v>27</v>
      </c>
      <c r="D50" s="63">
        <f>SUM(D51:D54)</f>
        <v>27000</v>
      </c>
      <c r="E50" s="63">
        <f>SUM(E51:E54)</f>
        <v>4000</v>
      </c>
      <c r="F50" s="63">
        <f>SUM(F51:F54)</f>
        <v>4000</v>
      </c>
    </row>
    <row r="51" spans="1:6">
      <c r="A51" s="54">
        <f t="shared" si="0"/>
        <v>4</v>
      </c>
      <c r="B51" s="84" t="s">
        <v>123</v>
      </c>
      <c r="C51" s="102" t="s">
        <v>124</v>
      </c>
      <c r="D51" s="64">
        <v>2500</v>
      </c>
      <c r="E51" s="64">
        <v>2500</v>
      </c>
      <c r="F51" s="64">
        <v>2500</v>
      </c>
    </row>
    <row r="52" spans="1:6">
      <c r="A52" s="54">
        <f t="shared" si="0"/>
        <v>4</v>
      </c>
      <c r="B52" s="84" t="s">
        <v>125</v>
      </c>
      <c r="C52" s="102" t="s">
        <v>126</v>
      </c>
      <c r="D52" s="64">
        <v>400</v>
      </c>
      <c r="E52" s="64">
        <v>400</v>
      </c>
      <c r="F52" s="64">
        <v>400</v>
      </c>
    </row>
    <row r="53" spans="1:6">
      <c r="A53" s="54">
        <f t="shared" si="0"/>
        <v>4</v>
      </c>
      <c r="B53" s="84" t="s">
        <v>127</v>
      </c>
      <c r="C53" s="102" t="s">
        <v>128</v>
      </c>
      <c r="D53" s="64">
        <v>23100</v>
      </c>
      <c r="E53" s="64">
        <v>100</v>
      </c>
      <c r="F53" s="64">
        <v>100</v>
      </c>
    </row>
    <row r="54" spans="1:6" ht="24" customHeight="1">
      <c r="A54" s="54">
        <f t="shared" si="0"/>
        <v>4</v>
      </c>
      <c r="B54" s="84" t="s">
        <v>129</v>
      </c>
      <c r="C54" s="102" t="s">
        <v>130</v>
      </c>
      <c r="D54" s="64">
        <v>1000</v>
      </c>
      <c r="E54" s="64">
        <v>1000</v>
      </c>
      <c r="F54" s="64">
        <v>1000</v>
      </c>
    </row>
    <row r="55" spans="1:6" s="109" customFormat="1" ht="12.75">
      <c r="B55" s="61">
        <v>36</v>
      </c>
      <c r="C55" s="100" t="s">
        <v>307</v>
      </c>
      <c r="D55" s="62">
        <f>D56</f>
        <v>0</v>
      </c>
      <c r="E55" s="62">
        <f>E56</f>
        <v>0</v>
      </c>
      <c r="F55" s="62">
        <f>F56</f>
        <v>0</v>
      </c>
    </row>
    <row r="56" spans="1:6" s="109" customFormat="1">
      <c r="B56" s="83" t="s">
        <v>301</v>
      </c>
      <c r="C56" s="101" t="s">
        <v>295</v>
      </c>
      <c r="D56" s="63">
        <f>D57+D58+D59+D60</f>
        <v>0</v>
      </c>
      <c r="E56" s="63">
        <f>E57+E58+E59+E60</f>
        <v>0</v>
      </c>
      <c r="F56" s="63">
        <f>F57+F58+F59+F60</f>
        <v>0</v>
      </c>
    </row>
    <row r="57" spans="1:6" s="109" customFormat="1">
      <c r="B57" s="84" t="s">
        <v>302</v>
      </c>
      <c r="C57" s="102" t="s">
        <v>296</v>
      </c>
      <c r="D57" s="64">
        <v>0</v>
      </c>
      <c r="E57" s="64">
        <v>0</v>
      </c>
      <c r="F57" s="64">
        <v>0</v>
      </c>
    </row>
    <row r="58" spans="1:6" s="109" customFormat="1">
      <c r="B58" s="84" t="s">
        <v>303</v>
      </c>
      <c r="C58" s="102" t="s">
        <v>297</v>
      </c>
      <c r="D58" s="64">
        <v>0</v>
      </c>
      <c r="E58" s="64">
        <v>0</v>
      </c>
      <c r="F58" s="64">
        <v>0</v>
      </c>
    </row>
    <row r="59" spans="1:6" s="109" customFormat="1" ht="22.5">
      <c r="B59" s="84" t="s">
        <v>304</v>
      </c>
      <c r="C59" s="102" t="s">
        <v>298</v>
      </c>
      <c r="D59" s="64">
        <v>0</v>
      </c>
      <c r="E59" s="64">
        <v>0</v>
      </c>
      <c r="F59" s="64">
        <v>0</v>
      </c>
    </row>
    <row r="60" spans="1:6" s="109" customFormat="1" ht="24" customHeight="1">
      <c r="B60" s="84" t="s">
        <v>305</v>
      </c>
      <c r="C60" s="102" t="s">
        <v>299</v>
      </c>
      <c r="D60" s="64">
        <v>0</v>
      </c>
      <c r="E60" s="64">
        <v>0</v>
      </c>
      <c r="F60" s="64">
        <v>0</v>
      </c>
    </row>
    <row r="61" spans="1:6" ht="25.5">
      <c r="A61" s="54">
        <f t="shared" ref="A61:A88" si="1">LEN(B70)</f>
        <v>1</v>
      </c>
      <c r="B61" s="61" t="s">
        <v>131</v>
      </c>
      <c r="C61" s="100" t="s">
        <v>132</v>
      </c>
      <c r="D61" s="62">
        <f>D62</f>
        <v>58000</v>
      </c>
      <c r="E61" s="62">
        <f>E62</f>
        <v>58000</v>
      </c>
      <c r="F61" s="62">
        <f>F62</f>
        <v>58000</v>
      </c>
    </row>
    <row r="62" spans="1:6" ht="12.75">
      <c r="A62" s="54">
        <f t="shared" si="1"/>
        <v>2</v>
      </c>
      <c r="B62" s="83" t="s">
        <v>133</v>
      </c>
      <c r="C62" s="101" t="s">
        <v>134</v>
      </c>
      <c r="D62" s="62">
        <f>D63+D64</f>
        <v>58000</v>
      </c>
      <c r="E62" s="62">
        <f>E63+E64</f>
        <v>58000</v>
      </c>
      <c r="F62" s="62">
        <f>F63+F64</f>
        <v>58000</v>
      </c>
    </row>
    <row r="63" spans="1:6">
      <c r="A63" s="54">
        <f t="shared" si="1"/>
        <v>3</v>
      </c>
      <c r="B63" s="84" t="s">
        <v>135</v>
      </c>
      <c r="C63" s="102" t="s">
        <v>136</v>
      </c>
      <c r="D63" s="63">
        <v>58000</v>
      </c>
      <c r="E63" s="63">
        <v>58000</v>
      </c>
      <c r="F63" s="63">
        <v>58000</v>
      </c>
    </row>
    <row r="64" spans="1:6">
      <c r="A64" s="54">
        <f t="shared" si="1"/>
        <v>4</v>
      </c>
      <c r="B64" s="84" t="s">
        <v>137</v>
      </c>
      <c r="C64" s="102" t="s">
        <v>138</v>
      </c>
      <c r="D64" s="64"/>
      <c r="E64" s="64"/>
      <c r="F64" s="64"/>
    </row>
    <row r="65" spans="1:6">
      <c r="A65" s="54">
        <f t="shared" si="1"/>
        <v>3</v>
      </c>
      <c r="B65" s="84">
        <v>3723</v>
      </c>
      <c r="C65" s="102" t="s">
        <v>300</v>
      </c>
      <c r="D65" s="63">
        <f>D66+D67</f>
        <v>0</v>
      </c>
      <c r="E65" s="63">
        <f>E66+E67</f>
        <v>0</v>
      </c>
      <c r="F65" s="63">
        <f>F66+F67</f>
        <v>0</v>
      </c>
    </row>
    <row r="66" spans="1:6" ht="12.75">
      <c r="A66" s="54">
        <f t="shared" si="1"/>
        <v>4</v>
      </c>
      <c r="B66" s="61" t="s">
        <v>139</v>
      </c>
      <c r="C66" s="100" t="s">
        <v>140</v>
      </c>
      <c r="D66" s="62">
        <f>D67</f>
        <v>0</v>
      </c>
      <c r="E66" s="62">
        <f>E67</f>
        <v>0</v>
      </c>
      <c r="F66" s="62">
        <f>F67</f>
        <v>0</v>
      </c>
    </row>
    <row r="67" spans="1:6">
      <c r="A67" s="54">
        <f t="shared" si="1"/>
        <v>4</v>
      </c>
      <c r="B67" s="83">
        <v>383</v>
      </c>
      <c r="C67" s="101" t="s">
        <v>141</v>
      </c>
      <c r="D67" s="64">
        <f>D68+D69</f>
        <v>0</v>
      </c>
      <c r="E67" s="64">
        <f>E68+E69</f>
        <v>0</v>
      </c>
      <c r="F67" s="64">
        <f>F68+F69</f>
        <v>0</v>
      </c>
    </row>
    <row r="68" spans="1:6">
      <c r="A68" s="54">
        <f t="shared" si="1"/>
        <v>2</v>
      </c>
      <c r="B68" s="84">
        <v>3831</v>
      </c>
      <c r="C68" s="102" t="s">
        <v>142</v>
      </c>
      <c r="D68" s="63">
        <v>0</v>
      </c>
      <c r="E68" s="63">
        <v>0</v>
      </c>
      <c r="F68" s="63">
        <v>0</v>
      </c>
    </row>
    <row r="69" spans="1:6">
      <c r="A69" s="54">
        <f t="shared" si="1"/>
        <v>3</v>
      </c>
      <c r="B69" s="84">
        <v>3834</v>
      </c>
      <c r="C69" s="102" t="s">
        <v>143</v>
      </c>
      <c r="D69" s="63">
        <v>0</v>
      </c>
      <c r="E69" s="63">
        <v>0</v>
      </c>
      <c r="F69" s="63">
        <v>0</v>
      </c>
    </row>
    <row r="70" spans="1:6" ht="12.75">
      <c r="A70" s="54">
        <f t="shared" si="1"/>
        <v>4</v>
      </c>
      <c r="B70" s="61" t="s">
        <v>144</v>
      </c>
      <c r="C70" s="100" t="s">
        <v>29</v>
      </c>
      <c r="D70" s="62">
        <f>D71+D77+D99+D102+D105</f>
        <v>45000</v>
      </c>
      <c r="E70" s="62">
        <f>E71+E77+E99+E102+E105</f>
        <v>5000</v>
      </c>
      <c r="F70" s="62">
        <f>F71+F77+F99+F102+F105</f>
        <v>5000</v>
      </c>
    </row>
    <row r="71" spans="1:6" ht="12.75">
      <c r="A71" s="54">
        <f t="shared" si="1"/>
        <v>3</v>
      </c>
      <c r="B71" s="61" t="s">
        <v>145</v>
      </c>
      <c r="C71" s="100" t="s">
        <v>146</v>
      </c>
      <c r="D71" s="63">
        <f>SUM(D72:D76)</f>
        <v>0</v>
      </c>
      <c r="E71" s="63">
        <f>SUM(E72:E76)</f>
        <v>0</v>
      </c>
      <c r="F71" s="63">
        <f>SUM(F72:F76)</f>
        <v>0</v>
      </c>
    </row>
    <row r="72" spans="1:6">
      <c r="A72" s="54">
        <f t="shared" si="1"/>
        <v>4</v>
      </c>
      <c r="B72" s="83" t="s">
        <v>147</v>
      </c>
      <c r="C72" s="101" t="s">
        <v>30</v>
      </c>
      <c r="D72" s="64">
        <f>D73</f>
        <v>0</v>
      </c>
      <c r="E72" s="64">
        <f>E73</f>
        <v>0</v>
      </c>
      <c r="F72" s="64">
        <f>F73</f>
        <v>0</v>
      </c>
    </row>
    <row r="73" spans="1:6">
      <c r="A73" s="54">
        <f t="shared" si="1"/>
        <v>4</v>
      </c>
      <c r="B73" s="84" t="s">
        <v>148</v>
      </c>
      <c r="C73" s="102" t="s">
        <v>149</v>
      </c>
      <c r="D73" s="64"/>
      <c r="E73" s="64"/>
      <c r="F73" s="64"/>
    </row>
    <row r="74" spans="1:6">
      <c r="A74" s="54">
        <f t="shared" si="1"/>
        <v>4</v>
      </c>
      <c r="B74" s="83" t="s">
        <v>150</v>
      </c>
      <c r="C74" s="101" t="s">
        <v>151</v>
      </c>
      <c r="D74" s="64">
        <f>D75+D76</f>
        <v>0</v>
      </c>
      <c r="E74" s="64">
        <f>E75+E76</f>
        <v>0</v>
      </c>
      <c r="F74" s="64">
        <f>F75+F76</f>
        <v>0</v>
      </c>
    </row>
    <row r="75" spans="1:6">
      <c r="A75" s="54">
        <f t="shared" si="1"/>
        <v>4</v>
      </c>
      <c r="B75" s="84" t="s">
        <v>152</v>
      </c>
      <c r="C75" s="102" t="s">
        <v>153</v>
      </c>
      <c r="D75" s="64"/>
      <c r="E75" s="64"/>
      <c r="F75" s="64"/>
    </row>
    <row r="76" spans="1:6">
      <c r="A76" s="54">
        <f t="shared" si="1"/>
        <v>4</v>
      </c>
      <c r="B76" s="84" t="s">
        <v>154</v>
      </c>
      <c r="C76" s="102" t="s">
        <v>155</v>
      </c>
      <c r="D76" s="64"/>
      <c r="E76" s="64"/>
      <c r="F76" s="64"/>
    </row>
    <row r="77" spans="1:6" ht="12.75">
      <c r="A77" s="54">
        <f t="shared" si="1"/>
        <v>4</v>
      </c>
      <c r="B77" s="61" t="s">
        <v>156</v>
      </c>
      <c r="C77" s="100" t="s">
        <v>157</v>
      </c>
      <c r="D77" s="64">
        <f>D78+D80+D88+D90+D93+D95</f>
        <v>45000</v>
      </c>
      <c r="E77" s="64">
        <f>E78+E80+E88+E90+E93+E95</f>
        <v>5000</v>
      </c>
      <c r="F77" s="64">
        <f>F78+F80+F88+F90+F93+F95</f>
        <v>5000</v>
      </c>
    </row>
    <row r="78" spans="1:6">
      <c r="A78" s="54">
        <f t="shared" si="1"/>
        <v>4</v>
      </c>
      <c r="B78" s="83" t="s">
        <v>158</v>
      </c>
      <c r="C78" s="101" t="s">
        <v>159</v>
      </c>
      <c r="D78" s="64">
        <f>D79</f>
        <v>0</v>
      </c>
      <c r="E78" s="64">
        <f>E79</f>
        <v>0</v>
      </c>
      <c r="F78" s="64">
        <f>F79</f>
        <v>0</v>
      </c>
    </row>
    <row r="79" spans="1:6">
      <c r="A79" s="54">
        <f t="shared" si="1"/>
        <v>3</v>
      </c>
      <c r="B79" s="84" t="s">
        <v>160</v>
      </c>
      <c r="C79" s="102" t="s">
        <v>161</v>
      </c>
      <c r="D79" s="63"/>
      <c r="E79" s="63"/>
      <c r="F79" s="63"/>
    </row>
    <row r="80" spans="1:6">
      <c r="A80" s="54">
        <f t="shared" si="1"/>
        <v>4</v>
      </c>
      <c r="B80" s="83" t="s">
        <v>162</v>
      </c>
      <c r="C80" s="101" t="s">
        <v>28</v>
      </c>
      <c r="D80" s="64">
        <f>D81+D82+D83+D84+D85+D86+D87</f>
        <v>45000</v>
      </c>
      <c r="E80" s="64">
        <f>E81+E82+E83+E84+E85+E86+E87</f>
        <v>5000</v>
      </c>
      <c r="F80" s="64">
        <f>F81+F82+F83+F84+F85+F86+F87</f>
        <v>5000</v>
      </c>
    </row>
    <row r="81" spans="1:6">
      <c r="A81" s="54">
        <f t="shared" si="1"/>
        <v>3</v>
      </c>
      <c r="B81" s="84" t="s">
        <v>163</v>
      </c>
      <c r="C81" s="102" t="s">
        <v>164</v>
      </c>
      <c r="D81" s="63"/>
      <c r="E81" s="63"/>
      <c r="F81" s="63"/>
    </row>
    <row r="82" spans="1:6">
      <c r="A82" s="54">
        <f t="shared" si="1"/>
        <v>4</v>
      </c>
      <c r="B82" s="84" t="s">
        <v>165</v>
      </c>
      <c r="C82" s="102" t="s">
        <v>166</v>
      </c>
      <c r="D82" s="64"/>
      <c r="E82" s="64"/>
      <c r="F82" s="64"/>
    </row>
    <row r="83" spans="1:6">
      <c r="A83" s="54">
        <f t="shared" si="1"/>
        <v>4</v>
      </c>
      <c r="B83" s="84" t="s">
        <v>167</v>
      </c>
      <c r="C83" s="102" t="s">
        <v>168</v>
      </c>
      <c r="D83" s="64">
        <v>25000</v>
      </c>
      <c r="E83" s="64"/>
      <c r="F83" s="64"/>
    </row>
    <row r="84" spans="1:6">
      <c r="A84" s="54">
        <f t="shared" si="1"/>
        <v>3</v>
      </c>
      <c r="B84" s="84" t="s">
        <v>169</v>
      </c>
      <c r="C84" s="102" t="s">
        <v>170</v>
      </c>
      <c r="D84" s="63"/>
      <c r="E84" s="63"/>
      <c r="F84" s="63"/>
    </row>
    <row r="85" spans="1:6">
      <c r="A85" s="54">
        <f t="shared" si="1"/>
        <v>4</v>
      </c>
      <c r="B85" s="84" t="s">
        <v>171</v>
      </c>
      <c r="C85" s="102" t="s">
        <v>172</v>
      </c>
      <c r="D85" s="64"/>
      <c r="E85" s="64"/>
      <c r="F85" s="64"/>
    </row>
    <row r="86" spans="1:6">
      <c r="A86" s="54">
        <f t="shared" si="1"/>
        <v>3</v>
      </c>
      <c r="B86" s="84" t="s">
        <v>173</v>
      </c>
      <c r="C86" s="102" t="s">
        <v>174</v>
      </c>
      <c r="D86" s="63"/>
      <c r="E86" s="63"/>
      <c r="F86" s="63"/>
    </row>
    <row r="87" spans="1:6">
      <c r="A87" s="54">
        <f t="shared" si="1"/>
        <v>4</v>
      </c>
      <c r="B87" s="84" t="s">
        <v>175</v>
      </c>
      <c r="C87" s="102" t="s">
        <v>45</v>
      </c>
      <c r="D87" s="64">
        <v>20000</v>
      </c>
      <c r="E87" s="64">
        <v>5000</v>
      </c>
      <c r="F87" s="64">
        <v>5000</v>
      </c>
    </row>
    <row r="88" spans="1:6">
      <c r="A88" s="54">
        <f t="shared" si="1"/>
        <v>4</v>
      </c>
      <c r="B88" s="83" t="s">
        <v>176</v>
      </c>
      <c r="C88" s="101" t="s">
        <v>177</v>
      </c>
      <c r="D88" s="64">
        <f>D89</f>
        <v>0</v>
      </c>
      <c r="E88" s="64">
        <f>E89</f>
        <v>0</v>
      </c>
      <c r="F88" s="64">
        <f>F89</f>
        <v>0</v>
      </c>
    </row>
    <row r="89" spans="1:6">
      <c r="A89" s="54">
        <f t="shared" ref="A89:A107" si="2">LEN(B98)</f>
        <v>4</v>
      </c>
      <c r="B89" s="84" t="s">
        <v>178</v>
      </c>
      <c r="C89" s="102" t="s">
        <v>179</v>
      </c>
      <c r="D89" s="64"/>
      <c r="E89" s="64"/>
      <c r="F89" s="64"/>
    </row>
    <row r="90" spans="1:6" ht="12.75">
      <c r="A90" s="54">
        <f t="shared" si="2"/>
        <v>2</v>
      </c>
      <c r="B90" s="83" t="s">
        <v>180</v>
      </c>
      <c r="C90" s="101" t="s">
        <v>31</v>
      </c>
      <c r="D90" s="62">
        <f>D91+D92</f>
        <v>0</v>
      </c>
      <c r="E90" s="62">
        <f>E91+E92</f>
        <v>0</v>
      </c>
      <c r="F90" s="62">
        <f>F91+F92</f>
        <v>0</v>
      </c>
    </row>
    <row r="91" spans="1:6">
      <c r="A91" s="54">
        <f t="shared" si="2"/>
        <v>3</v>
      </c>
      <c r="B91" s="84" t="s">
        <v>181</v>
      </c>
      <c r="C91" s="102" t="s">
        <v>182</v>
      </c>
      <c r="D91" s="63"/>
      <c r="E91" s="63"/>
      <c r="F91" s="63"/>
    </row>
    <row r="92" spans="1:6">
      <c r="A92" s="54">
        <f t="shared" si="2"/>
        <v>4</v>
      </c>
      <c r="B92" s="84" t="s">
        <v>183</v>
      </c>
      <c r="C92" s="102" t="s">
        <v>184</v>
      </c>
      <c r="D92" s="64"/>
      <c r="E92" s="64"/>
      <c r="F92" s="64"/>
    </row>
    <row r="93" spans="1:6" ht="12.75">
      <c r="A93" s="54">
        <f t="shared" si="2"/>
        <v>2</v>
      </c>
      <c r="B93" s="83">
        <v>425</v>
      </c>
      <c r="C93" s="101" t="s">
        <v>185</v>
      </c>
      <c r="D93" s="62">
        <f>D94</f>
        <v>0</v>
      </c>
      <c r="E93" s="62">
        <f>E94</f>
        <v>0</v>
      </c>
      <c r="F93" s="62">
        <f>F94</f>
        <v>0</v>
      </c>
    </row>
    <row r="94" spans="1:6">
      <c r="A94" s="54">
        <f t="shared" si="2"/>
        <v>3</v>
      </c>
      <c r="B94" s="84" t="s">
        <v>186</v>
      </c>
      <c r="C94" s="102" t="s">
        <v>187</v>
      </c>
      <c r="D94" s="63">
        <v>0</v>
      </c>
      <c r="E94" s="63">
        <v>0</v>
      </c>
      <c r="F94" s="63">
        <v>0</v>
      </c>
    </row>
    <row r="95" spans="1:6" ht="12.75">
      <c r="A95" s="54">
        <f t="shared" si="2"/>
        <v>4</v>
      </c>
      <c r="B95" s="83" t="s">
        <v>188</v>
      </c>
      <c r="C95" s="101" t="s">
        <v>189</v>
      </c>
      <c r="D95" s="62">
        <f>D96+D97+D98</f>
        <v>0</v>
      </c>
      <c r="E95" s="62">
        <f>E96+E97+E98</f>
        <v>0</v>
      </c>
      <c r="F95" s="62">
        <f>F96+F97+F98</f>
        <v>0</v>
      </c>
    </row>
    <row r="96" spans="1:6" ht="12.75">
      <c r="A96" s="54">
        <f t="shared" si="2"/>
        <v>2</v>
      </c>
      <c r="B96" s="84" t="s">
        <v>190</v>
      </c>
      <c r="C96" s="102" t="s">
        <v>191</v>
      </c>
      <c r="D96" s="62"/>
      <c r="E96" s="62"/>
      <c r="F96" s="62"/>
    </row>
    <row r="97" spans="1:6">
      <c r="A97" s="54">
        <f t="shared" si="2"/>
        <v>3</v>
      </c>
      <c r="B97" s="84" t="s">
        <v>192</v>
      </c>
      <c r="C97" s="102" t="s">
        <v>193</v>
      </c>
      <c r="D97" s="63"/>
      <c r="E97" s="63"/>
      <c r="F97" s="63"/>
    </row>
    <row r="98" spans="1:6">
      <c r="A98" s="54">
        <f t="shared" si="2"/>
        <v>4</v>
      </c>
      <c r="B98" s="84" t="s">
        <v>194</v>
      </c>
      <c r="C98" s="102" t="s">
        <v>195</v>
      </c>
      <c r="D98" s="64"/>
      <c r="E98" s="64"/>
      <c r="F98" s="64"/>
    </row>
    <row r="99" spans="1:6" ht="25.5">
      <c r="A99" s="54">
        <f t="shared" si="2"/>
        <v>3</v>
      </c>
      <c r="B99" s="61" t="s">
        <v>196</v>
      </c>
      <c r="C99" s="100" t="s">
        <v>197</v>
      </c>
      <c r="D99" s="62">
        <f>D100</f>
        <v>0</v>
      </c>
      <c r="E99" s="62">
        <f>E100</f>
        <v>0</v>
      </c>
      <c r="F99" s="62">
        <f>F100</f>
        <v>0</v>
      </c>
    </row>
    <row r="100" spans="1:6">
      <c r="A100" s="54">
        <f t="shared" si="2"/>
        <v>4</v>
      </c>
      <c r="B100" s="83" t="s">
        <v>198</v>
      </c>
      <c r="C100" s="101" t="s">
        <v>199</v>
      </c>
      <c r="D100" s="64"/>
      <c r="E100" s="64"/>
      <c r="F100" s="64"/>
    </row>
    <row r="101" spans="1:6">
      <c r="A101" s="54">
        <f t="shared" si="2"/>
        <v>1</v>
      </c>
      <c r="B101" s="84" t="s">
        <v>200</v>
      </c>
      <c r="C101" s="102" t="s">
        <v>201</v>
      </c>
      <c r="D101" s="63">
        <v>0</v>
      </c>
      <c r="E101" s="63">
        <v>0</v>
      </c>
      <c r="F101" s="63">
        <v>0</v>
      </c>
    </row>
    <row r="102" spans="1:6" ht="12.75">
      <c r="A102" s="54">
        <f t="shared" si="2"/>
        <v>2</v>
      </c>
      <c r="B102" s="61" t="s">
        <v>202</v>
      </c>
      <c r="C102" s="100" t="s">
        <v>203</v>
      </c>
      <c r="D102" s="62">
        <f t="shared" ref="D102:F103" si="3">D103</f>
        <v>0</v>
      </c>
      <c r="E102" s="62">
        <f t="shared" si="3"/>
        <v>0</v>
      </c>
      <c r="F102" s="62">
        <f t="shared" si="3"/>
        <v>0</v>
      </c>
    </row>
    <row r="103" spans="1:6">
      <c r="A103" s="54">
        <f t="shared" si="2"/>
        <v>3</v>
      </c>
      <c r="B103" s="83" t="s">
        <v>204</v>
      </c>
      <c r="C103" s="101" t="s">
        <v>205</v>
      </c>
      <c r="D103" s="63">
        <f t="shared" si="3"/>
        <v>0</v>
      </c>
      <c r="E103" s="63">
        <f t="shared" si="3"/>
        <v>0</v>
      </c>
      <c r="F103" s="63">
        <f t="shared" si="3"/>
        <v>0</v>
      </c>
    </row>
    <row r="104" spans="1:6">
      <c r="A104" s="54">
        <f t="shared" si="2"/>
        <v>4</v>
      </c>
      <c r="B104" s="84" t="s">
        <v>206</v>
      </c>
      <c r="C104" s="102" t="s">
        <v>205</v>
      </c>
      <c r="D104" s="63"/>
      <c r="E104" s="63"/>
      <c r="F104" s="63"/>
    </row>
    <row r="105" spans="1:6" ht="12.75">
      <c r="A105" s="54">
        <f t="shared" si="2"/>
        <v>2</v>
      </c>
      <c r="B105" s="61" t="s">
        <v>207</v>
      </c>
      <c r="C105" s="100" t="s">
        <v>208</v>
      </c>
      <c r="D105" s="63">
        <f>D106+D108</f>
        <v>0</v>
      </c>
      <c r="E105" s="63">
        <f>E106+E108</f>
        <v>0</v>
      </c>
      <c r="F105" s="63">
        <f>F106+F108</f>
        <v>0</v>
      </c>
    </row>
    <row r="106" spans="1:6">
      <c r="A106" s="54">
        <f t="shared" si="2"/>
        <v>3</v>
      </c>
      <c r="B106" s="83" t="s">
        <v>209</v>
      </c>
      <c r="C106" s="101" t="s">
        <v>46</v>
      </c>
      <c r="D106" s="63">
        <f>D107</f>
        <v>0</v>
      </c>
      <c r="E106" s="63">
        <f>E107</f>
        <v>0</v>
      </c>
      <c r="F106" s="63">
        <f>F107</f>
        <v>0</v>
      </c>
    </row>
    <row r="107" spans="1:6">
      <c r="A107" s="54">
        <f t="shared" si="2"/>
        <v>4</v>
      </c>
      <c r="B107" s="84" t="s">
        <v>210</v>
      </c>
      <c r="C107" s="102" t="s">
        <v>46</v>
      </c>
      <c r="D107" s="63">
        <v>0</v>
      </c>
      <c r="E107" s="63">
        <v>0</v>
      </c>
      <c r="F107" s="63">
        <v>0</v>
      </c>
    </row>
    <row r="108" spans="1:6">
      <c r="B108" s="83">
        <v>452</v>
      </c>
      <c r="C108" s="101" t="s">
        <v>211</v>
      </c>
      <c r="D108" s="63">
        <f>D109</f>
        <v>0</v>
      </c>
      <c r="E108" s="63">
        <f>E109</f>
        <v>0</v>
      </c>
      <c r="F108" s="63">
        <f>F109</f>
        <v>0</v>
      </c>
    </row>
    <row r="109" spans="1:6">
      <c r="B109" s="84" t="s">
        <v>212</v>
      </c>
      <c r="C109" s="102" t="s">
        <v>211</v>
      </c>
      <c r="D109" s="63"/>
      <c r="E109" s="63"/>
      <c r="F109" s="63"/>
    </row>
    <row r="110" spans="1:6" ht="12.75">
      <c r="B110" s="61" t="s">
        <v>213</v>
      </c>
      <c r="C110" s="100" t="s">
        <v>214</v>
      </c>
      <c r="D110" s="63">
        <f>D111+D114</f>
        <v>0</v>
      </c>
      <c r="E110" s="63">
        <f>E111+E114</f>
        <v>0</v>
      </c>
      <c r="F110" s="63">
        <f>F111+F114</f>
        <v>0</v>
      </c>
    </row>
    <row r="111" spans="1:6" ht="12.75">
      <c r="B111" s="61" t="s">
        <v>215</v>
      </c>
      <c r="C111" s="100" t="s">
        <v>216</v>
      </c>
      <c r="D111" s="63">
        <f t="shared" ref="D111:F112" si="4">D112</f>
        <v>0</v>
      </c>
      <c r="E111" s="63">
        <f t="shared" si="4"/>
        <v>0</v>
      </c>
      <c r="F111" s="63">
        <f t="shared" si="4"/>
        <v>0</v>
      </c>
    </row>
    <row r="112" spans="1:6">
      <c r="B112" s="83" t="s">
        <v>217</v>
      </c>
      <c r="C112" s="101" t="s">
        <v>218</v>
      </c>
      <c r="D112" s="63">
        <f t="shared" si="4"/>
        <v>0</v>
      </c>
      <c r="E112" s="63">
        <f t="shared" si="4"/>
        <v>0</v>
      </c>
      <c r="F112" s="63">
        <f t="shared" si="4"/>
        <v>0</v>
      </c>
    </row>
    <row r="113" spans="2:6">
      <c r="B113" s="84" t="s">
        <v>219</v>
      </c>
      <c r="C113" s="102" t="s">
        <v>218</v>
      </c>
      <c r="D113" s="63"/>
      <c r="E113" s="63"/>
      <c r="F113" s="63"/>
    </row>
    <row r="114" spans="2:6" ht="12.75">
      <c r="B114" s="61" t="s">
        <v>220</v>
      </c>
      <c r="C114" s="100" t="s">
        <v>221</v>
      </c>
      <c r="D114" s="63">
        <f t="shared" ref="D114:F115" si="5">D115</f>
        <v>0</v>
      </c>
      <c r="E114" s="63">
        <f t="shared" si="5"/>
        <v>0</v>
      </c>
      <c r="F114" s="63">
        <f t="shared" si="5"/>
        <v>0</v>
      </c>
    </row>
    <row r="115" spans="2:6" ht="24">
      <c r="B115" s="83" t="s">
        <v>222</v>
      </c>
      <c r="C115" s="101" t="s">
        <v>223</v>
      </c>
      <c r="D115" s="63">
        <f t="shared" si="5"/>
        <v>0</v>
      </c>
      <c r="E115" s="63">
        <f t="shared" si="5"/>
        <v>0</v>
      </c>
      <c r="F115" s="63">
        <f t="shared" si="5"/>
        <v>0</v>
      </c>
    </row>
    <row r="116" spans="2:6" ht="22.5">
      <c r="B116" s="84" t="s">
        <v>224</v>
      </c>
      <c r="C116" s="102" t="s">
        <v>225</v>
      </c>
      <c r="D116" s="63"/>
      <c r="E116" s="63"/>
      <c r="F116" s="63"/>
    </row>
  </sheetData>
  <autoFilter ref="A2:F107"/>
  <mergeCells count="1">
    <mergeCell ref="C1:F1"/>
  </mergeCells>
  <pageMargins left="0.75" right="0.75" top="1" bottom="1" header="0.5" footer="0.5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5"/>
  <sheetViews>
    <sheetView zoomScaleNormal="100" workbookViewId="0">
      <selection activeCell="E17" sqref="E17"/>
    </sheetView>
  </sheetViews>
  <sheetFormatPr defaultColWidth="11.42578125" defaultRowHeight="12.75"/>
  <cols>
    <col min="1" max="1" width="16" style="22" customWidth="1"/>
    <col min="2" max="3" width="17.5703125" style="22" customWidth="1"/>
    <col min="4" max="4" width="17.5703125" style="34" customWidth="1"/>
    <col min="5" max="8" width="17.5703125" style="41" customWidth="1"/>
    <col min="9" max="9" width="18.85546875" style="41" customWidth="1"/>
    <col min="10" max="10" width="14.28515625" style="41" customWidth="1"/>
    <col min="11" max="11" width="7.85546875" style="41" customWidth="1"/>
    <col min="12" max="16384" width="11.42578125" style="41"/>
  </cols>
  <sheetData>
    <row r="1" spans="1:10" ht="24" customHeight="1">
      <c r="A1" s="279" t="s">
        <v>375</v>
      </c>
      <c r="B1" s="279"/>
      <c r="C1" s="279"/>
      <c r="D1" s="279"/>
      <c r="E1" s="279"/>
      <c r="F1" s="279"/>
      <c r="G1" s="279"/>
      <c r="H1" s="279"/>
    </row>
    <row r="2" spans="1:10" s="1" customFormat="1" ht="13.5" thickBot="1">
      <c r="A2" s="8"/>
      <c r="I2" s="9" t="s">
        <v>7</v>
      </c>
    </row>
    <row r="3" spans="1:10" s="1" customFormat="1" ht="26.25" thickBot="1">
      <c r="A3" s="204" t="s">
        <v>8</v>
      </c>
      <c r="B3" s="285" t="s">
        <v>328</v>
      </c>
      <c r="C3" s="286"/>
      <c r="D3" s="286"/>
      <c r="E3" s="286"/>
      <c r="F3" s="286"/>
      <c r="G3" s="286"/>
      <c r="H3" s="286"/>
      <c r="I3" s="286"/>
      <c r="J3" s="287"/>
    </row>
    <row r="4" spans="1:10" s="1" customFormat="1" ht="89.25">
      <c r="A4" s="182" t="s">
        <v>9</v>
      </c>
      <c r="B4" s="280" t="s">
        <v>341</v>
      </c>
      <c r="C4" s="281"/>
      <c r="D4" s="205" t="s">
        <v>348</v>
      </c>
      <c r="E4" s="206" t="s">
        <v>349</v>
      </c>
      <c r="F4" s="206" t="s">
        <v>12</v>
      </c>
      <c r="G4" s="206" t="s">
        <v>13</v>
      </c>
      <c r="H4" s="206" t="s">
        <v>290</v>
      </c>
      <c r="I4" s="207" t="s">
        <v>14</v>
      </c>
      <c r="J4" s="208" t="s">
        <v>306</v>
      </c>
    </row>
    <row r="5" spans="1:10" s="1" customFormat="1" ht="24" customHeight="1">
      <c r="A5" s="189"/>
      <c r="B5" s="198" t="s">
        <v>350</v>
      </c>
      <c r="C5" s="198" t="s">
        <v>351</v>
      </c>
      <c r="D5" s="198">
        <v>3212</v>
      </c>
      <c r="E5" s="198">
        <v>4312</v>
      </c>
      <c r="F5" s="198">
        <v>5212</v>
      </c>
      <c r="G5" s="198">
        <v>6212</v>
      </c>
      <c r="H5" s="198">
        <v>7312</v>
      </c>
      <c r="I5" s="198">
        <v>8312</v>
      </c>
      <c r="J5" s="198"/>
    </row>
    <row r="6" spans="1:10" s="1" customFormat="1">
      <c r="A6" s="10">
        <v>63612</v>
      </c>
      <c r="B6" s="183"/>
      <c r="C6" s="183"/>
      <c r="D6" s="145"/>
      <c r="E6" s="184"/>
      <c r="F6" s="185">
        <v>3944197.62</v>
      </c>
      <c r="G6" s="186"/>
      <c r="H6" s="187"/>
      <c r="I6" s="187"/>
      <c r="J6" s="188"/>
    </row>
    <row r="7" spans="1:10" s="1" customFormat="1">
      <c r="A7" s="10">
        <v>63613</v>
      </c>
      <c r="B7" s="144"/>
      <c r="C7" s="144"/>
      <c r="D7" s="145"/>
      <c r="E7" s="145"/>
      <c r="F7" s="145">
        <v>0</v>
      </c>
      <c r="G7" s="145"/>
      <c r="H7" s="146"/>
      <c r="I7" s="146"/>
      <c r="J7" s="147"/>
    </row>
    <row r="8" spans="1:10" s="1" customFormat="1">
      <c r="A8" s="10">
        <v>64132</v>
      </c>
      <c r="B8" s="144"/>
      <c r="C8" s="144"/>
      <c r="D8" s="145">
        <v>200</v>
      </c>
      <c r="E8" s="145"/>
      <c r="F8" s="145"/>
      <c r="G8" s="145"/>
      <c r="H8" s="146"/>
      <c r="I8" s="146"/>
      <c r="J8" s="147"/>
    </row>
    <row r="9" spans="1:10" s="1" customFormat="1">
      <c r="A9" s="10">
        <v>65264</v>
      </c>
      <c r="B9" s="144"/>
      <c r="C9" s="144"/>
      <c r="D9" s="145"/>
      <c r="E9" s="145">
        <v>128000</v>
      </c>
      <c r="F9" s="145"/>
      <c r="G9" s="145"/>
      <c r="H9" s="146"/>
      <c r="I9" s="146"/>
      <c r="J9" s="147"/>
    </row>
    <row r="10" spans="1:10" s="1" customFormat="1">
      <c r="A10" s="10">
        <v>65267</v>
      </c>
      <c r="B10" s="144"/>
      <c r="C10" s="144"/>
      <c r="D10" s="145"/>
      <c r="E10" s="145"/>
      <c r="F10" s="145"/>
      <c r="G10" s="145"/>
      <c r="H10" s="146">
        <v>7000</v>
      </c>
      <c r="I10" s="146"/>
      <c r="J10" s="147"/>
    </row>
    <row r="11" spans="1:10" s="1" customFormat="1">
      <c r="A11" s="10">
        <v>66151</v>
      </c>
      <c r="B11" s="144"/>
      <c r="C11" s="144"/>
      <c r="D11" s="145">
        <v>357800</v>
      </c>
      <c r="E11" s="145"/>
      <c r="F11" s="145"/>
      <c r="G11" s="145"/>
      <c r="H11" s="146"/>
      <c r="I11" s="146"/>
      <c r="J11" s="147"/>
    </row>
    <row r="12" spans="1:10" s="1" customFormat="1">
      <c r="A12" s="10">
        <v>66311</v>
      </c>
      <c r="B12" s="144"/>
      <c r="C12" s="144"/>
      <c r="D12" s="145"/>
      <c r="E12" s="145"/>
      <c r="F12" s="145"/>
      <c r="G12" s="145"/>
      <c r="H12" s="146"/>
      <c r="I12" s="146"/>
      <c r="J12" s="147"/>
    </row>
    <row r="13" spans="1:10" s="1" customFormat="1">
      <c r="A13" s="10">
        <v>66312</v>
      </c>
      <c r="B13" s="144"/>
      <c r="C13" s="144"/>
      <c r="D13" s="145"/>
      <c r="E13" s="145"/>
      <c r="F13" s="145"/>
      <c r="G13" s="145"/>
      <c r="H13" s="146"/>
      <c r="I13" s="146"/>
      <c r="J13" s="147"/>
    </row>
    <row r="14" spans="1:10" s="1" customFormat="1">
      <c r="A14" s="10">
        <v>66313</v>
      </c>
      <c r="B14" s="144"/>
      <c r="C14" s="144"/>
      <c r="D14" s="145"/>
      <c r="E14" s="145"/>
      <c r="F14" s="145"/>
      <c r="G14" s="145"/>
      <c r="H14" s="146"/>
      <c r="I14" s="146"/>
      <c r="J14" s="147"/>
    </row>
    <row r="15" spans="1:10" s="1" customFormat="1">
      <c r="A15" s="10">
        <v>66323</v>
      </c>
      <c r="B15" s="144"/>
      <c r="C15" s="144"/>
      <c r="D15" s="145"/>
      <c r="E15" s="145"/>
      <c r="F15" s="145"/>
      <c r="G15" s="145"/>
      <c r="H15" s="146"/>
      <c r="I15" s="146"/>
      <c r="J15" s="147"/>
    </row>
    <row r="16" spans="1:10" s="1" customFormat="1">
      <c r="A16" s="10">
        <v>67111</v>
      </c>
      <c r="B16" s="144">
        <v>1630043.78</v>
      </c>
      <c r="C16" s="144"/>
      <c r="D16" s="145"/>
      <c r="E16" s="145"/>
      <c r="F16" s="145"/>
      <c r="G16" s="145"/>
      <c r="H16" s="146"/>
      <c r="I16" s="146"/>
      <c r="J16" s="147"/>
    </row>
    <row r="17" spans="1:10" s="1" customFormat="1">
      <c r="A17" s="10">
        <v>67121</v>
      </c>
      <c r="B17" s="144">
        <v>15000</v>
      </c>
      <c r="C17" s="144"/>
      <c r="D17" s="145"/>
      <c r="E17" s="145"/>
      <c r="F17" s="145"/>
      <c r="G17" s="145"/>
      <c r="H17" s="146"/>
      <c r="I17" s="146"/>
      <c r="J17" s="147"/>
    </row>
    <row r="18" spans="1:10" s="1" customFormat="1" ht="13.5" thickBot="1">
      <c r="A18" s="15"/>
      <c r="B18" s="148"/>
      <c r="C18" s="148"/>
      <c r="D18" s="149"/>
      <c r="E18" s="149"/>
      <c r="F18" s="149"/>
      <c r="G18" s="149"/>
      <c r="H18" s="150"/>
      <c r="I18" s="150"/>
      <c r="J18" s="151"/>
    </row>
    <row r="19" spans="1:10" s="1" customFormat="1" ht="30" customHeight="1" thickBot="1">
      <c r="A19" s="20" t="s">
        <v>15</v>
      </c>
      <c r="B19" s="200">
        <f>SUM(B6:B18)</f>
        <v>1645043.78</v>
      </c>
      <c r="C19" s="200">
        <f>SUM(C6:C18)</f>
        <v>0</v>
      </c>
      <c r="D19" s="200">
        <f t="shared" ref="D19:F19" si="0">SUM(D6:D18)</f>
        <v>358000</v>
      </c>
      <c r="E19" s="200">
        <f t="shared" si="0"/>
        <v>128000</v>
      </c>
      <c r="F19" s="200">
        <f t="shared" si="0"/>
        <v>3944197.62</v>
      </c>
      <c r="G19" s="201">
        <f>SUM(G12:G15)</f>
        <v>0</v>
      </c>
      <c r="H19" s="202">
        <f>SUM(H6:H18)</f>
        <v>7000</v>
      </c>
      <c r="I19" s="203">
        <v>0</v>
      </c>
      <c r="J19" s="203">
        <v>0</v>
      </c>
    </row>
    <row r="20" spans="1:10" s="1" customFormat="1" ht="28.5" customHeight="1" thickBot="1">
      <c r="A20" s="199" t="s">
        <v>334</v>
      </c>
      <c r="B20" s="282">
        <f>B19+D19+E19+F19+G19+H19+J19</f>
        <v>6082241.4000000004</v>
      </c>
      <c r="C20" s="283"/>
      <c r="D20" s="283"/>
      <c r="E20" s="283"/>
      <c r="F20" s="283"/>
      <c r="G20" s="283"/>
      <c r="H20" s="283"/>
      <c r="I20" s="283"/>
      <c r="J20" s="284"/>
    </row>
    <row r="21" spans="1:10" ht="13.5" thickBot="1">
      <c r="A21" s="42"/>
      <c r="B21" s="42"/>
      <c r="C21" s="42"/>
      <c r="D21" s="6"/>
      <c r="E21" s="21"/>
      <c r="H21" s="9"/>
    </row>
    <row r="22" spans="1:10" ht="24" customHeight="1" thickBot="1">
      <c r="A22" s="209" t="s">
        <v>8</v>
      </c>
      <c r="B22" s="285" t="s">
        <v>336</v>
      </c>
      <c r="C22" s="286"/>
      <c r="D22" s="286"/>
      <c r="E22" s="286"/>
      <c r="F22" s="286"/>
      <c r="G22" s="286"/>
      <c r="H22" s="286"/>
      <c r="I22" s="286"/>
      <c r="J22" s="287"/>
    </row>
    <row r="23" spans="1:10" ht="89.25">
      <c r="A23" s="190" t="s">
        <v>9</v>
      </c>
      <c r="B23" s="280" t="s">
        <v>341</v>
      </c>
      <c r="C23" s="281"/>
      <c r="D23" s="206" t="s">
        <v>10</v>
      </c>
      <c r="E23" s="206" t="s">
        <v>11</v>
      </c>
      <c r="F23" s="206" t="s">
        <v>12</v>
      </c>
      <c r="G23" s="206" t="s">
        <v>13</v>
      </c>
      <c r="H23" s="206" t="s">
        <v>290</v>
      </c>
      <c r="I23" s="207" t="s">
        <v>14</v>
      </c>
      <c r="J23" s="208" t="s">
        <v>306</v>
      </c>
    </row>
    <row r="24" spans="1:10" s="152" customFormat="1" ht="25.5" customHeight="1">
      <c r="A24" s="197"/>
      <c r="B24" s="198" t="s">
        <v>350</v>
      </c>
      <c r="C24" s="198" t="s">
        <v>351</v>
      </c>
      <c r="D24" s="198">
        <v>3212</v>
      </c>
      <c r="E24" s="198">
        <v>4312</v>
      </c>
      <c r="F24" s="198">
        <v>5212</v>
      </c>
      <c r="G24" s="198">
        <v>6212</v>
      </c>
      <c r="H24" s="198">
        <v>7312</v>
      </c>
      <c r="I24" s="198">
        <v>8312</v>
      </c>
      <c r="J24" s="198"/>
    </row>
    <row r="25" spans="1:10">
      <c r="A25" s="10">
        <v>63612</v>
      </c>
      <c r="B25" s="191"/>
      <c r="C25" s="191"/>
      <c r="D25" s="12"/>
      <c r="E25" s="192"/>
      <c r="F25" s="193">
        <v>3939000</v>
      </c>
      <c r="G25" s="194"/>
      <c r="H25" s="195"/>
      <c r="I25" s="195"/>
      <c r="J25" s="196"/>
    </row>
    <row r="26" spans="1:10">
      <c r="A26" s="10">
        <v>63613</v>
      </c>
      <c r="B26" s="11"/>
      <c r="C26" s="11"/>
      <c r="D26" s="12"/>
      <c r="E26" s="12"/>
      <c r="F26" s="12">
        <v>26000</v>
      </c>
      <c r="G26" s="12"/>
      <c r="H26" s="13"/>
      <c r="I26" s="13"/>
      <c r="J26" s="14"/>
    </row>
    <row r="27" spans="1:10">
      <c r="A27" s="10">
        <v>64132</v>
      </c>
      <c r="B27" s="11"/>
      <c r="C27" s="11"/>
      <c r="D27" s="12">
        <v>200</v>
      </c>
      <c r="E27" s="12"/>
      <c r="F27" s="12"/>
      <c r="G27" s="12"/>
      <c r="H27" s="13"/>
      <c r="I27" s="13"/>
      <c r="J27" s="14"/>
    </row>
    <row r="28" spans="1:10">
      <c r="A28" s="10">
        <v>65264</v>
      </c>
      <c r="B28" s="11"/>
      <c r="C28" s="11"/>
      <c r="D28" s="12"/>
      <c r="E28" s="12">
        <v>58000</v>
      </c>
      <c r="F28" s="12"/>
      <c r="G28" s="12"/>
      <c r="H28" s="13"/>
      <c r="I28" s="13"/>
      <c r="J28" s="14"/>
    </row>
    <row r="29" spans="1:10">
      <c r="A29" s="10">
        <v>65268</v>
      </c>
      <c r="B29" s="11"/>
      <c r="C29" s="11"/>
      <c r="D29" s="12"/>
      <c r="E29" s="12"/>
      <c r="F29" s="12"/>
      <c r="G29" s="12"/>
      <c r="H29" s="13"/>
      <c r="I29" s="13"/>
      <c r="J29" s="14"/>
    </row>
    <row r="30" spans="1:10">
      <c r="A30" s="10">
        <v>66151</v>
      </c>
      <c r="B30" s="11"/>
      <c r="C30" s="11"/>
      <c r="D30" s="12">
        <v>147800</v>
      </c>
      <c r="E30" s="12"/>
      <c r="F30" s="12"/>
      <c r="G30" s="12"/>
      <c r="H30" s="13"/>
      <c r="I30" s="13"/>
      <c r="J30" s="14"/>
    </row>
    <row r="31" spans="1:10">
      <c r="A31" s="10">
        <v>67111</v>
      </c>
      <c r="B31" s="11">
        <v>1618000</v>
      </c>
      <c r="C31" s="11"/>
      <c r="D31" s="12"/>
      <c r="E31" s="12"/>
      <c r="F31" s="12"/>
      <c r="G31" s="12"/>
      <c r="H31" s="13"/>
      <c r="I31" s="13"/>
      <c r="J31" s="14"/>
    </row>
    <row r="32" spans="1:10">
      <c r="A32" s="10">
        <v>67121</v>
      </c>
      <c r="B32" s="11">
        <v>5000</v>
      </c>
      <c r="C32" s="11"/>
      <c r="D32" s="12"/>
      <c r="E32" s="12"/>
      <c r="F32" s="12"/>
      <c r="G32" s="12"/>
      <c r="H32" s="13"/>
      <c r="I32" s="13"/>
      <c r="J32" s="14"/>
    </row>
    <row r="33" spans="1:10" ht="13.5" thickBot="1">
      <c r="A33" s="15"/>
      <c r="B33" s="16"/>
      <c r="C33" s="16"/>
      <c r="D33" s="17"/>
      <c r="E33" s="17"/>
      <c r="F33" s="17"/>
      <c r="G33" s="17"/>
      <c r="H33" s="18"/>
      <c r="I33" s="18"/>
      <c r="J33" s="19"/>
    </row>
    <row r="34" spans="1:10" s="1" customFormat="1" ht="30" customHeight="1" thickBot="1">
      <c r="A34" s="20" t="s">
        <v>15</v>
      </c>
      <c r="B34" s="210">
        <f>SUM(B25:B33)</f>
        <v>1623000</v>
      </c>
      <c r="C34" s="210">
        <f>SUM(C25:C33)</f>
        <v>0</v>
      </c>
      <c r="D34" s="210">
        <f t="shared" ref="D34:F34" si="1">SUM(D25:D33)</f>
        <v>148000</v>
      </c>
      <c r="E34" s="210">
        <f t="shared" si="1"/>
        <v>58000</v>
      </c>
      <c r="F34" s="210">
        <f t="shared" si="1"/>
        <v>3965000</v>
      </c>
      <c r="G34" s="211">
        <f>+G26</f>
        <v>0</v>
      </c>
      <c r="H34" s="212">
        <v>0</v>
      </c>
      <c r="I34" s="213">
        <v>0</v>
      </c>
      <c r="J34" s="213">
        <v>0</v>
      </c>
    </row>
    <row r="35" spans="1:10" s="1" customFormat="1" ht="28.5" customHeight="1" thickBot="1">
      <c r="A35" s="199" t="s">
        <v>347</v>
      </c>
      <c r="B35" s="274">
        <f>B34+D34+E34+F34+G34+H34+J34</f>
        <v>5794000</v>
      </c>
      <c r="C35" s="275"/>
      <c r="D35" s="275"/>
      <c r="E35" s="275"/>
      <c r="F35" s="275"/>
      <c r="G35" s="275"/>
      <c r="H35" s="275"/>
      <c r="I35" s="275"/>
      <c r="J35" s="276"/>
    </row>
    <row r="36" spans="1:10" ht="13.5" thickBot="1">
      <c r="D36" s="66"/>
      <c r="E36" s="67"/>
      <c r="F36" s="221"/>
      <c r="G36" s="221"/>
      <c r="H36" s="221"/>
      <c r="I36" s="221"/>
      <c r="J36" s="221"/>
    </row>
    <row r="37" spans="1:10" ht="26.25" thickBot="1">
      <c r="A37" s="209" t="s">
        <v>8</v>
      </c>
      <c r="B37" s="285" t="s">
        <v>357</v>
      </c>
      <c r="C37" s="286"/>
      <c r="D37" s="286"/>
      <c r="E37" s="286"/>
      <c r="F37" s="286"/>
      <c r="G37" s="286"/>
      <c r="H37" s="286"/>
      <c r="I37" s="286"/>
      <c r="J37" s="287"/>
    </row>
    <row r="38" spans="1:10" ht="89.25">
      <c r="A38" s="190" t="s">
        <v>9</v>
      </c>
      <c r="B38" s="280" t="s">
        <v>341</v>
      </c>
      <c r="C38" s="281"/>
      <c r="D38" s="206" t="s">
        <v>10</v>
      </c>
      <c r="E38" s="206" t="s">
        <v>11</v>
      </c>
      <c r="F38" s="206" t="s">
        <v>12</v>
      </c>
      <c r="G38" s="206" t="s">
        <v>13</v>
      </c>
      <c r="H38" s="206" t="s">
        <v>290</v>
      </c>
      <c r="I38" s="207" t="s">
        <v>14</v>
      </c>
      <c r="J38" s="208" t="s">
        <v>306</v>
      </c>
    </row>
    <row r="39" spans="1:10" s="152" customFormat="1" ht="26.25" customHeight="1">
      <c r="A39" s="197"/>
      <c r="B39" s="198" t="s">
        <v>350</v>
      </c>
      <c r="C39" s="198" t="s">
        <v>351</v>
      </c>
      <c r="D39" s="198">
        <v>3212</v>
      </c>
      <c r="E39" s="198">
        <v>4312</v>
      </c>
      <c r="F39" s="198">
        <v>5212</v>
      </c>
      <c r="G39" s="198">
        <v>6212</v>
      </c>
      <c r="H39" s="198">
        <v>7312</v>
      </c>
      <c r="I39" s="198">
        <v>8312</v>
      </c>
      <c r="J39" s="198"/>
    </row>
    <row r="40" spans="1:10">
      <c r="A40" s="10">
        <v>63612</v>
      </c>
      <c r="B40" s="191"/>
      <c r="C40" s="191"/>
      <c r="D40" s="12"/>
      <c r="E40" s="192"/>
      <c r="F40" s="193">
        <v>3939000</v>
      </c>
      <c r="G40" s="194"/>
      <c r="H40" s="195"/>
      <c r="I40" s="195"/>
      <c r="J40" s="196"/>
    </row>
    <row r="41" spans="1:10">
      <c r="A41" s="10">
        <v>63613</v>
      </c>
      <c r="B41" s="11"/>
      <c r="C41" s="11"/>
      <c r="D41" s="12"/>
      <c r="E41" s="12"/>
      <c r="F41" s="12">
        <v>26000</v>
      </c>
      <c r="G41" s="12"/>
      <c r="H41" s="13"/>
      <c r="I41" s="13"/>
      <c r="J41" s="14"/>
    </row>
    <row r="42" spans="1:10">
      <c r="A42" s="10">
        <v>64132</v>
      </c>
      <c r="B42" s="11"/>
      <c r="C42" s="11"/>
      <c r="D42" s="12">
        <v>200</v>
      </c>
      <c r="E42" s="12"/>
      <c r="F42" s="12"/>
      <c r="G42" s="12"/>
      <c r="H42" s="13"/>
      <c r="I42" s="13"/>
      <c r="J42" s="14"/>
    </row>
    <row r="43" spans="1:10">
      <c r="A43" s="10">
        <v>65264</v>
      </c>
      <c r="B43" s="11"/>
      <c r="C43" s="11"/>
      <c r="D43" s="12"/>
      <c r="E43" s="12">
        <v>58000</v>
      </c>
      <c r="F43" s="12"/>
      <c r="G43" s="12"/>
      <c r="H43" s="13"/>
      <c r="I43" s="13"/>
      <c r="J43" s="14"/>
    </row>
    <row r="44" spans="1:10">
      <c r="A44" s="10">
        <v>65268</v>
      </c>
      <c r="B44" s="11"/>
      <c r="C44" s="11"/>
      <c r="D44" s="12"/>
      <c r="E44" s="12"/>
      <c r="F44" s="12"/>
      <c r="G44" s="12"/>
      <c r="H44" s="13"/>
      <c r="I44" s="13"/>
      <c r="J44" s="14"/>
    </row>
    <row r="45" spans="1:10" ht="13.5" customHeight="1">
      <c r="A45" s="10">
        <v>66151</v>
      </c>
      <c r="B45" s="11"/>
      <c r="C45" s="11"/>
      <c r="D45" s="12">
        <v>147800</v>
      </c>
      <c r="E45" s="12"/>
      <c r="F45" s="12"/>
      <c r="G45" s="12"/>
      <c r="H45" s="13"/>
      <c r="I45" s="13"/>
      <c r="J45" s="14"/>
    </row>
    <row r="46" spans="1:10" ht="13.5" customHeight="1">
      <c r="A46" s="10">
        <v>67111</v>
      </c>
      <c r="B46" s="11">
        <v>1618000</v>
      </c>
      <c r="C46" s="11"/>
      <c r="D46" s="12"/>
      <c r="E46" s="12"/>
      <c r="F46" s="12"/>
      <c r="G46" s="12"/>
      <c r="H46" s="13"/>
      <c r="I46" s="13"/>
      <c r="J46" s="14"/>
    </row>
    <row r="47" spans="1:10" ht="13.5" customHeight="1">
      <c r="A47" s="10">
        <v>67121</v>
      </c>
      <c r="B47" s="11">
        <v>5000</v>
      </c>
      <c r="C47" s="11"/>
      <c r="D47" s="12"/>
      <c r="E47" s="12"/>
      <c r="F47" s="12"/>
      <c r="G47" s="12"/>
      <c r="H47" s="13"/>
      <c r="I47" s="13"/>
      <c r="J47" s="14"/>
    </row>
    <row r="48" spans="1:10" ht="9" customHeight="1" thickBot="1">
      <c r="A48" s="15"/>
      <c r="B48" s="16"/>
      <c r="C48" s="16"/>
      <c r="D48" s="17"/>
      <c r="E48" s="17"/>
      <c r="F48" s="17"/>
      <c r="G48" s="17"/>
      <c r="H48" s="18"/>
      <c r="I48" s="18"/>
      <c r="J48" s="19"/>
    </row>
    <row r="49" spans="1:10" s="1" customFormat="1" ht="26.25" customHeight="1" thickBot="1">
      <c r="A49" s="20" t="s">
        <v>15</v>
      </c>
      <c r="B49" s="210">
        <f>SUM(B40:B48)</f>
        <v>1623000</v>
      </c>
      <c r="C49" s="210">
        <f>SUM(C40:C48)</f>
        <v>0</v>
      </c>
      <c r="D49" s="210">
        <f t="shared" ref="D49:F49" si="2">SUM(D40:D48)</f>
        <v>148000</v>
      </c>
      <c r="E49" s="210">
        <f t="shared" si="2"/>
        <v>58000</v>
      </c>
      <c r="F49" s="210">
        <f t="shared" si="2"/>
        <v>3965000</v>
      </c>
      <c r="G49" s="211">
        <f>+G41</f>
        <v>0</v>
      </c>
      <c r="H49" s="212">
        <v>0</v>
      </c>
      <c r="I49" s="213">
        <v>0</v>
      </c>
      <c r="J49" s="213">
        <v>0</v>
      </c>
    </row>
    <row r="50" spans="1:10" s="1" customFormat="1" ht="28.5" customHeight="1" thickBot="1">
      <c r="A50" s="199" t="s">
        <v>360</v>
      </c>
      <c r="B50" s="274">
        <f>B49+D49+E49+F49+G49+H49+J49</f>
        <v>5794000</v>
      </c>
      <c r="C50" s="275"/>
      <c r="D50" s="275"/>
      <c r="E50" s="275"/>
      <c r="F50" s="275"/>
      <c r="G50" s="275"/>
      <c r="H50" s="275"/>
      <c r="I50" s="275"/>
      <c r="J50" s="276"/>
    </row>
    <row r="51" spans="1:10" ht="13.5" customHeight="1">
      <c r="C51" s="23"/>
      <c r="D51" s="66"/>
      <c r="E51" s="68"/>
    </row>
    <row r="52" spans="1:10" ht="13.5" customHeight="1">
      <c r="C52" s="23"/>
      <c r="D52" s="69"/>
      <c r="E52" s="70"/>
    </row>
    <row r="53" spans="1:10" ht="13.5" customHeight="1">
      <c r="D53" s="71"/>
      <c r="E53" s="72"/>
    </row>
    <row r="54" spans="1:10" ht="13.5" customHeight="1">
      <c r="D54" s="73"/>
      <c r="E54" s="74"/>
    </row>
    <row r="55" spans="1:10" ht="13.5" customHeight="1">
      <c r="D55" s="66"/>
      <c r="E55" s="67"/>
    </row>
    <row r="56" spans="1:10" ht="28.5" customHeight="1">
      <c r="C56" s="23"/>
      <c r="D56" s="66"/>
      <c r="E56" s="75"/>
    </row>
    <row r="57" spans="1:10" ht="13.5" customHeight="1">
      <c r="C57" s="23"/>
      <c r="D57" s="66"/>
      <c r="E57" s="70"/>
    </row>
    <row r="58" spans="1:10" ht="13.5" customHeight="1">
      <c r="D58" s="66"/>
      <c r="E58" s="67"/>
    </row>
    <row r="59" spans="1:10" ht="13.5" customHeight="1">
      <c r="D59" s="66"/>
      <c r="E59" s="74"/>
    </row>
    <row r="60" spans="1:10" ht="13.5" customHeight="1">
      <c r="D60" s="66"/>
      <c r="E60" s="67"/>
    </row>
    <row r="61" spans="1:10" ht="22.5" customHeight="1">
      <c r="D61" s="66"/>
      <c r="E61" s="76"/>
    </row>
    <row r="62" spans="1:10" ht="13.5" customHeight="1">
      <c r="D62" s="71"/>
      <c r="E62" s="72"/>
    </row>
    <row r="63" spans="1:10" ht="13.5" customHeight="1">
      <c r="B63" s="23"/>
      <c r="D63" s="71"/>
      <c r="E63" s="77"/>
    </row>
    <row r="64" spans="1:10" ht="13.5" customHeight="1">
      <c r="C64" s="23"/>
      <c r="D64" s="71"/>
      <c r="E64" s="78"/>
    </row>
    <row r="65" spans="1:5" ht="13.5" customHeight="1">
      <c r="C65" s="23"/>
      <c r="D65" s="73"/>
      <c r="E65" s="70"/>
    </row>
    <row r="66" spans="1:5" ht="13.5" customHeight="1">
      <c r="D66" s="66"/>
      <c r="E66" s="67"/>
    </row>
    <row r="67" spans="1:5" ht="13.5" customHeight="1">
      <c r="B67" s="23"/>
      <c r="D67" s="66"/>
      <c r="E67" s="68"/>
    </row>
    <row r="68" spans="1:5" ht="13.5" customHeight="1">
      <c r="C68" s="23"/>
      <c r="D68" s="66"/>
      <c r="E68" s="77"/>
    </row>
    <row r="69" spans="1:5" ht="13.5" customHeight="1">
      <c r="C69" s="23"/>
      <c r="D69" s="73"/>
      <c r="E69" s="70"/>
    </row>
    <row r="70" spans="1:5" ht="13.5" customHeight="1">
      <c r="D70" s="71"/>
      <c r="E70" s="67"/>
    </row>
    <row r="71" spans="1:5" ht="13.5" customHeight="1">
      <c r="C71" s="23"/>
      <c r="D71" s="71"/>
      <c r="E71" s="77"/>
    </row>
    <row r="72" spans="1:5" ht="22.5" customHeight="1">
      <c r="D72" s="73"/>
      <c r="E72" s="76"/>
    </row>
    <row r="73" spans="1:5" ht="13.5" customHeight="1">
      <c r="D73" s="66"/>
      <c r="E73" s="67"/>
    </row>
    <row r="74" spans="1:5" ht="13.5" customHeight="1">
      <c r="D74" s="73"/>
      <c r="E74" s="70"/>
    </row>
    <row r="75" spans="1:5" ht="13.5" customHeight="1">
      <c r="D75" s="66"/>
      <c r="E75" s="67"/>
    </row>
    <row r="76" spans="1:5" ht="13.5" customHeight="1">
      <c r="D76" s="66"/>
      <c r="E76" s="67"/>
    </row>
    <row r="77" spans="1:5" ht="13.5" customHeight="1">
      <c r="A77" s="23"/>
      <c r="D77" s="79"/>
      <c r="E77" s="77"/>
    </row>
    <row r="78" spans="1:5" ht="13.5" customHeight="1">
      <c r="B78" s="23"/>
      <c r="C78" s="23"/>
      <c r="D78" s="80"/>
      <c r="E78" s="77"/>
    </row>
    <row r="79" spans="1:5" ht="13.5" customHeight="1">
      <c r="B79" s="23"/>
      <c r="C79" s="23"/>
      <c r="D79" s="80"/>
      <c r="E79" s="68"/>
    </row>
    <row r="80" spans="1:5" ht="13.5" customHeight="1">
      <c r="B80" s="23"/>
      <c r="C80" s="23"/>
      <c r="D80" s="73"/>
      <c r="E80" s="74"/>
    </row>
    <row r="81" spans="2:5">
      <c r="D81" s="66"/>
      <c r="E81" s="67"/>
    </row>
    <row r="82" spans="2:5">
      <c r="B82" s="23"/>
      <c r="D82" s="66"/>
      <c r="E82" s="77"/>
    </row>
    <row r="83" spans="2:5">
      <c r="C83" s="23"/>
      <c r="D83" s="66"/>
      <c r="E83" s="68"/>
    </row>
    <row r="84" spans="2:5">
      <c r="C84" s="23"/>
      <c r="D84" s="73"/>
      <c r="E84" s="70"/>
    </row>
    <row r="85" spans="2:5">
      <c r="D85" s="66"/>
      <c r="E85" s="67"/>
    </row>
    <row r="86" spans="2:5">
      <c r="D86" s="66"/>
      <c r="E86" s="67"/>
    </row>
    <row r="87" spans="2:5">
      <c r="D87" s="24"/>
      <c r="E87" s="25"/>
    </row>
    <row r="88" spans="2:5">
      <c r="D88" s="66"/>
      <c r="E88" s="67"/>
    </row>
    <row r="89" spans="2:5">
      <c r="D89" s="66"/>
      <c r="E89" s="67"/>
    </row>
    <row r="90" spans="2:5">
      <c r="D90" s="66"/>
      <c r="E90" s="67"/>
    </row>
    <row r="91" spans="2:5">
      <c r="D91" s="73"/>
      <c r="E91" s="70"/>
    </row>
    <row r="92" spans="2:5">
      <c r="D92" s="66"/>
      <c r="E92" s="67"/>
    </row>
    <row r="93" spans="2:5">
      <c r="D93" s="73"/>
      <c r="E93" s="70"/>
    </row>
    <row r="94" spans="2:5">
      <c r="D94" s="66"/>
      <c r="E94" s="67"/>
    </row>
    <row r="95" spans="2:5">
      <c r="D95" s="66"/>
      <c r="E95" s="67"/>
    </row>
    <row r="96" spans="2:5">
      <c r="D96" s="66"/>
      <c r="E96" s="67"/>
    </row>
    <row r="97" spans="1:5">
      <c r="D97" s="66"/>
      <c r="E97" s="67"/>
    </row>
    <row r="98" spans="1:5" ht="28.5" customHeight="1">
      <c r="A98" s="81"/>
      <c r="B98" s="81"/>
      <c r="C98" s="81"/>
      <c r="D98" s="82"/>
      <c r="E98" s="26"/>
    </row>
    <row r="99" spans="1:5">
      <c r="C99" s="23"/>
      <c r="D99" s="66"/>
      <c r="E99" s="68"/>
    </row>
    <row r="100" spans="1:5">
      <c r="D100" s="27"/>
      <c r="E100" s="28"/>
    </row>
    <row r="101" spans="1:5">
      <c r="D101" s="66"/>
      <c r="E101" s="67"/>
    </row>
    <row r="102" spans="1:5">
      <c r="D102" s="24"/>
      <c r="E102" s="25"/>
    </row>
    <row r="103" spans="1:5">
      <c r="D103" s="24"/>
      <c r="E103" s="25"/>
    </row>
    <row r="104" spans="1:5">
      <c r="D104" s="66"/>
      <c r="E104" s="67"/>
    </row>
    <row r="105" spans="1:5">
      <c r="D105" s="73"/>
      <c r="E105" s="70"/>
    </row>
    <row r="106" spans="1:5">
      <c r="D106" s="66"/>
      <c r="E106" s="67"/>
    </row>
    <row r="107" spans="1:5">
      <c r="D107" s="66"/>
      <c r="E107" s="67"/>
    </row>
    <row r="108" spans="1:5">
      <c r="D108" s="73"/>
      <c r="E108" s="70"/>
    </row>
    <row r="109" spans="1:5">
      <c r="D109" s="66"/>
      <c r="E109" s="67"/>
    </row>
    <row r="110" spans="1:5">
      <c r="D110" s="24"/>
      <c r="E110" s="25"/>
    </row>
    <row r="111" spans="1:5">
      <c r="D111" s="73"/>
      <c r="E111" s="28"/>
    </row>
    <row r="112" spans="1:5">
      <c r="D112" s="71"/>
      <c r="E112" s="25"/>
    </row>
    <row r="113" spans="2:5">
      <c r="D113" s="73"/>
      <c r="E113" s="70"/>
    </row>
    <row r="114" spans="2:5">
      <c r="D114" s="66"/>
      <c r="E114" s="67"/>
    </row>
    <row r="115" spans="2:5">
      <c r="C115" s="23"/>
      <c r="D115" s="66"/>
      <c r="E115" s="68"/>
    </row>
    <row r="116" spans="2:5">
      <c r="D116" s="71"/>
      <c r="E116" s="70"/>
    </row>
    <row r="117" spans="2:5">
      <c r="D117" s="71"/>
      <c r="E117" s="25"/>
    </row>
    <row r="118" spans="2:5">
      <c r="C118" s="23"/>
      <c r="D118" s="71"/>
      <c r="E118" s="29"/>
    </row>
    <row r="119" spans="2:5">
      <c r="C119" s="23"/>
      <c r="D119" s="73"/>
      <c r="E119" s="74"/>
    </row>
    <row r="120" spans="2:5">
      <c r="D120" s="66"/>
      <c r="E120" s="67"/>
    </row>
    <row r="121" spans="2:5">
      <c r="D121" s="27"/>
      <c r="E121" s="30"/>
    </row>
    <row r="122" spans="2:5" ht="11.25" customHeight="1">
      <c r="D122" s="24"/>
      <c r="E122" s="25"/>
    </row>
    <row r="123" spans="2:5" ht="24" customHeight="1">
      <c r="B123" s="23"/>
      <c r="D123" s="24"/>
      <c r="E123" s="31"/>
    </row>
    <row r="124" spans="2:5" ht="15" customHeight="1">
      <c r="C124" s="23"/>
      <c r="D124" s="24"/>
      <c r="E124" s="31"/>
    </row>
    <row r="125" spans="2:5" ht="11.25" customHeight="1">
      <c r="D125" s="27"/>
      <c r="E125" s="28"/>
    </row>
    <row r="126" spans="2:5">
      <c r="D126" s="24"/>
      <c r="E126" s="25"/>
    </row>
    <row r="127" spans="2:5" ht="13.5" customHeight="1">
      <c r="B127" s="23"/>
      <c r="D127" s="24"/>
      <c r="E127" s="32"/>
    </row>
    <row r="128" spans="2:5" ht="12.75" customHeight="1">
      <c r="C128" s="23"/>
      <c r="D128" s="24"/>
      <c r="E128" s="68"/>
    </row>
    <row r="129" spans="1:5" ht="12.75" customHeight="1">
      <c r="C129" s="23"/>
      <c r="D129" s="73"/>
      <c r="E129" s="74"/>
    </row>
    <row r="130" spans="1:5">
      <c r="D130" s="66"/>
      <c r="E130" s="67"/>
    </row>
    <row r="131" spans="1:5">
      <c r="C131" s="23"/>
      <c r="D131" s="66"/>
      <c r="E131" s="29"/>
    </row>
    <row r="132" spans="1:5">
      <c r="D132" s="27"/>
      <c r="E132" s="28"/>
    </row>
    <row r="133" spans="1:5">
      <c r="D133" s="24"/>
      <c r="E133" s="25"/>
    </row>
    <row r="134" spans="1:5">
      <c r="D134" s="66"/>
      <c r="E134" s="67"/>
    </row>
    <row r="135" spans="1:5" ht="19.5" customHeight="1">
      <c r="A135" s="77"/>
      <c r="B135" s="42"/>
      <c r="C135" s="42"/>
      <c r="D135" s="42"/>
      <c r="E135" s="77"/>
    </row>
    <row r="136" spans="1:5" ht="15" customHeight="1">
      <c r="A136" s="23"/>
      <c r="D136" s="79"/>
      <c r="E136" s="77"/>
    </row>
    <row r="137" spans="1:5">
      <c r="A137" s="23"/>
      <c r="B137" s="23"/>
      <c r="D137" s="79"/>
      <c r="E137" s="68"/>
    </row>
    <row r="138" spans="1:5">
      <c r="C138" s="23"/>
      <c r="D138" s="66"/>
      <c r="E138" s="77"/>
    </row>
    <row r="139" spans="1:5">
      <c r="D139" s="69"/>
      <c r="E139" s="70"/>
    </row>
    <row r="140" spans="1:5">
      <c r="B140" s="23"/>
      <c r="D140" s="66"/>
      <c r="E140" s="68"/>
    </row>
    <row r="141" spans="1:5">
      <c r="C141" s="23"/>
      <c r="D141" s="66"/>
      <c r="E141" s="68"/>
    </row>
    <row r="142" spans="1:5">
      <c r="D142" s="73"/>
      <c r="E142" s="74"/>
    </row>
    <row r="143" spans="1:5" ht="22.5" customHeight="1">
      <c r="C143" s="23"/>
      <c r="D143" s="66"/>
      <c r="E143" s="75"/>
    </row>
    <row r="144" spans="1:5">
      <c r="D144" s="66"/>
      <c r="E144" s="74"/>
    </row>
    <row r="145" spans="1:5">
      <c r="B145" s="23"/>
      <c r="D145" s="71"/>
      <c r="E145" s="77"/>
    </row>
    <row r="146" spans="1:5">
      <c r="C146" s="23"/>
      <c r="D146" s="71"/>
      <c r="E146" s="78"/>
    </row>
    <row r="147" spans="1:5">
      <c r="D147" s="73"/>
      <c r="E147" s="70"/>
    </row>
    <row r="148" spans="1:5" ht="13.5" customHeight="1">
      <c r="A148" s="23"/>
      <c r="D148" s="79"/>
      <c r="E148" s="77"/>
    </row>
    <row r="149" spans="1:5" ht="13.5" customHeight="1">
      <c r="B149" s="23"/>
      <c r="D149" s="66"/>
      <c r="E149" s="77"/>
    </row>
    <row r="150" spans="1:5" ht="13.5" customHeight="1">
      <c r="C150" s="23"/>
      <c r="D150" s="66"/>
      <c r="E150" s="68"/>
    </row>
    <row r="151" spans="1:5">
      <c r="C151" s="23"/>
      <c r="D151" s="73"/>
      <c r="E151" s="70"/>
    </row>
    <row r="152" spans="1:5">
      <c r="C152" s="23"/>
      <c r="D152" s="66"/>
      <c r="E152" s="68"/>
    </row>
    <row r="153" spans="1:5">
      <c r="D153" s="27"/>
      <c r="E153" s="28"/>
    </row>
    <row r="154" spans="1:5">
      <c r="C154" s="23"/>
      <c r="D154" s="71"/>
      <c r="E154" s="29"/>
    </row>
    <row r="155" spans="1:5">
      <c r="C155" s="23"/>
      <c r="D155" s="73"/>
      <c r="E155" s="74"/>
    </row>
    <row r="156" spans="1:5">
      <c r="D156" s="27"/>
      <c r="E156" s="33"/>
    </row>
    <row r="157" spans="1:5">
      <c r="B157" s="23"/>
      <c r="D157" s="24"/>
      <c r="E157" s="32"/>
    </row>
    <row r="158" spans="1:5">
      <c r="C158" s="23"/>
      <c r="D158" s="24"/>
      <c r="E158" s="68"/>
    </row>
    <row r="159" spans="1:5">
      <c r="C159" s="23"/>
      <c r="D159" s="73"/>
      <c r="E159" s="74"/>
    </row>
    <row r="160" spans="1:5">
      <c r="C160" s="23"/>
      <c r="D160" s="73"/>
      <c r="E160" s="74"/>
    </row>
    <row r="161" spans="1:5">
      <c r="D161" s="66"/>
      <c r="E161" s="67"/>
    </row>
    <row r="162" spans="1:5" ht="18" customHeight="1">
      <c r="A162" s="277"/>
      <c r="B162" s="278"/>
      <c r="C162" s="278"/>
      <c r="D162" s="278"/>
      <c r="E162" s="278"/>
    </row>
    <row r="163" spans="1:5" ht="28.5" customHeight="1">
      <c r="A163" s="81"/>
      <c r="B163" s="81"/>
      <c r="C163" s="81"/>
      <c r="D163" s="82"/>
      <c r="E163" s="26"/>
    </row>
    <row r="165" spans="1:5">
      <c r="A165" s="23"/>
      <c r="B165" s="23"/>
      <c r="C165" s="23"/>
      <c r="D165" s="35"/>
      <c r="E165" s="5"/>
    </row>
    <row r="166" spans="1:5">
      <c r="A166" s="23"/>
      <c r="B166" s="23"/>
      <c r="C166" s="23"/>
      <c r="D166" s="35"/>
      <c r="E166" s="5"/>
    </row>
    <row r="167" spans="1:5" ht="17.25" customHeight="1">
      <c r="A167" s="23"/>
      <c r="B167" s="23"/>
      <c r="C167" s="23"/>
      <c r="D167" s="35"/>
      <c r="E167" s="5"/>
    </row>
    <row r="168" spans="1:5" ht="13.5" customHeight="1">
      <c r="A168" s="23"/>
      <c r="B168" s="23"/>
      <c r="C168" s="23"/>
      <c r="D168" s="35"/>
      <c r="E168" s="5"/>
    </row>
    <row r="169" spans="1:5">
      <c r="A169" s="23"/>
      <c r="B169" s="23"/>
      <c r="C169" s="23"/>
      <c r="D169" s="35"/>
      <c r="E169" s="5"/>
    </row>
    <row r="170" spans="1:5">
      <c r="A170" s="23"/>
      <c r="B170" s="23"/>
      <c r="C170" s="23"/>
    </row>
    <row r="171" spans="1:5">
      <c r="A171" s="23"/>
      <c r="B171" s="23"/>
      <c r="C171" s="23"/>
      <c r="D171" s="35"/>
      <c r="E171" s="5"/>
    </row>
    <row r="172" spans="1:5">
      <c r="A172" s="23"/>
      <c r="B172" s="23"/>
      <c r="C172" s="23"/>
      <c r="D172" s="35"/>
      <c r="E172" s="36"/>
    </row>
    <row r="173" spans="1:5">
      <c r="A173" s="23"/>
      <c r="B173" s="23"/>
      <c r="C173" s="23"/>
      <c r="D173" s="35"/>
      <c r="E173" s="5"/>
    </row>
    <row r="174" spans="1:5" ht="22.5" customHeight="1">
      <c r="A174" s="23"/>
      <c r="B174" s="23"/>
      <c r="C174" s="23"/>
      <c r="D174" s="35"/>
      <c r="E174" s="75"/>
    </row>
    <row r="175" spans="1:5" ht="22.5" customHeight="1">
      <c r="D175" s="73"/>
      <c r="E175" s="76"/>
    </row>
  </sheetData>
  <mergeCells count="11">
    <mergeCell ref="B50:J50"/>
    <mergeCell ref="A162:E162"/>
    <mergeCell ref="A1:H1"/>
    <mergeCell ref="B4:C4"/>
    <mergeCell ref="B23:C23"/>
    <mergeCell ref="B38:C38"/>
    <mergeCell ref="B20:J20"/>
    <mergeCell ref="B3:J3"/>
    <mergeCell ref="B22:J22"/>
    <mergeCell ref="B35:J35"/>
    <mergeCell ref="B37:J37"/>
  </mergeCells>
  <phoneticPr fontId="0" type="noConversion"/>
  <printOptions horizontalCentered="1"/>
  <pageMargins left="0.25" right="0.25" top="0.75" bottom="0.75" header="0.3" footer="0.3"/>
  <pageSetup paperSize="9" scale="80" firstPageNumber="2" orientation="landscape" useFirstPageNumber="1" r:id="rId1"/>
  <headerFooter alignWithMargins="0">
    <oddFooter>&amp;R&amp;P</oddFooter>
  </headerFooter>
  <rowBreaks count="3" manualBreakCount="3">
    <brk id="20" max="16383" man="1"/>
    <brk id="96" max="9" man="1"/>
    <brk id="160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15"/>
  <sheetViews>
    <sheetView zoomScale="64" zoomScaleNormal="64" workbookViewId="0">
      <selection activeCell="P4" sqref="P4"/>
    </sheetView>
  </sheetViews>
  <sheetFormatPr defaultColWidth="11.42578125" defaultRowHeight="12.75"/>
  <cols>
    <col min="1" max="1" width="11.42578125" style="39" bestFit="1" customWidth="1"/>
    <col min="2" max="2" width="38.7109375" style="40" customWidth="1"/>
    <col min="3" max="3" width="16.5703125" style="2" customWidth="1"/>
    <col min="4" max="5" width="15.7109375" style="2" customWidth="1"/>
    <col min="6" max="6" width="14.7109375" style="2" customWidth="1"/>
    <col min="7" max="7" width="14.28515625" style="2" bestFit="1" customWidth="1"/>
    <col min="8" max="8" width="16.140625" style="2" customWidth="1"/>
    <col min="9" max="9" width="15.85546875" style="2" customWidth="1"/>
    <col min="10" max="10" width="15.140625" style="2" customWidth="1"/>
    <col min="11" max="11" width="13.28515625" style="2" customWidth="1"/>
    <col min="12" max="12" width="15" style="2" customWidth="1"/>
    <col min="13" max="14" width="16.140625" style="2" customWidth="1"/>
    <col min="15" max="15" width="16.85546875" style="2" customWidth="1"/>
    <col min="16" max="16" width="14.140625" style="2" bestFit="1" customWidth="1"/>
    <col min="17" max="17" width="17.140625" style="2" customWidth="1"/>
    <col min="18" max="18" width="16.140625" style="2" customWidth="1"/>
    <col min="19" max="19" width="16.28515625" style="2" customWidth="1"/>
    <col min="20" max="20" width="10" style="2" bestFit="1" customWidth="1"/>
    <col min="21" max="21" width="15.42578125" style="2" customWidth="1"/>
    <col min="22" max="23" width="16.5703125" style="2" customWidth="1"/>
    <col min="24" max="24" width="17.5703125" style="2" customWidth="1"/>
    <col min="25" max="25" width="14.140625" style="2" bestFit="1" customWidth="1"/>
    <col min="26" max="26" width="15.140625" style="2" customWidth="1"/>
    <col min="27" max="27" width="17.42578125" style="2" customWidth="1"/>
    <col min="28" max="28" width="16.7109375" style="2" customWidth="1"/>
    <col min="29" max="29" width="10" style="2" customWidth="1"/>
    <col min="30" max="16384" width="11.42578125" style="3"/>
  </cols>
  <sheetData>
    <row r="1" spans="1:31" ht="24" customHeight="1">
      <c r="A1" s="290" t="s">
        <v>376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1"/>
      <c r="U1" s="290" t="s">
        <v>342</v>
      </c>
      <c r="V1" s="290"/>
      <c r="W1" s="290"/>
      <c r="X1" s="290"/>
      <c r="Y1" s="290"/>
      <c r="Z1" s="290"/>
      <c r="AA1" s="290"/>
      <c r="AB1" s="290"/>
      <c r="AC1" s="290"/>
    </row>
    <row r="2" spans="1:31" s="41" customFormat="1" ht="33" customHeight="1">
      <c r="A2" s="153"/>
      <c r="B2" s="180"/>
      <c r="C2" s="153"/>
      <c r="D2" s="288" t="s">
        <v>341</v>
      </c>
      <c r="E2" s="289"/>
      <c r="F2" s="153"/>
      <c r="G2" s="153"/>
      <c r="H2" s="153"/>
      <c r="I2" s="153"/>
      <c r="J2" s="153"/>
      <c r="K2" s="153"/>
      <c r="L2" s="153"/>
      <c r="M2" s="242"/>
      <c r="N2" s="241"/>
      <c r="O2" s="292" t="s">
        <v>341</v>
      </c>
      <c r="P2" s="293"/>
      <c r="Q2" s="153"/>
      <c r="R2" s="153"/>
      <c r="S2" s="153"/>
      <c r="T2" s="153"/>
      <c r="U2" s="179"/>
      <c r="V2" s="242"/>
      <c r="W2" s="242"/>
      <c r="X2" s="294" t="s">
        <v>341</v>
      </c>
      <c r="Y2" s="295"/>
      <c r="Z2" s="179"/>
      <c r="AA2" s="179"/>
      <c r="AB2" s="179"/>
      <c r="AC2" s="179"/>
    </row>
    <row r="3" spans="1:31" s="5" customFormat="1" ht="91.5" customHeight="1">
      <c r="A3" s="181" t="s">
        <v>343</v>
      </c>
      <c r="B3" s="4" t="s">
        <v>16</v>
      </c>
      <c r="C3" s="103" t="s">
        <v>368</v>
      </c>
      <c r="D3" s="104" t="s">
        <v>340</v>
      </c>
      <c r="E3" s="104" t="s">
        <v>370</v>
      </c>
      <c r="F3" s="104" t="s">
        <v>339</v>
      </c>
      <c r="G3" s="104" t="s">
        <v>10</v>
      </c>
      <c r="H3" s="104" t="s">
        <v>11</v>
      </c>
      <c r="I3" s="104" t="s">
        <v>12</v>
      </c>
      <c r="J3" s="104" t="s">
        <v>374</v>
      </c>
      <c r="K3" s="104" t="s">
        <v>17</v>
      </c>
      <c r="L3" s="104" t="s">
        <v>290</v>
      </c>
      <c r="M3" s="104" t="s">
        <v>14</v>
      </c>
      <c r="N3" s="107" t="s">
        <v>337</v>
      </c>
      <c r="O3" s="108" t="s">
        <v>338</v>
      </c>
      <c r="P3" s="108" t="s">
        <v>339</v>
      </c>
      <c r="Q3" s="108" t="s">
        <v>10</v>
      </c>
      <c r="R3" s="108" t="s">
        <v>11</v>
      </c>
      <c r="S3" s="108" t="s">
        <v>12</v>
      </c>
      <c r="T3" s="108" t="s">
        <v>17</v>
      </c>
      <c r="U3" s="108" t="s">
        <v>290</v>
      </c>
      <c r="V3" s="108" t="s">
        <v>14</v>
      </c>
      <c r="W3" s="105" t="s">
        <v>358</v>
      </c>
      <c r="X3" s="106" t="s">
        <v>338</v>
      </c>
      <c r="Y3" s="106" t="s">
        <v>339</v>
      </c>
      <c r="Z3" s="106" t="s">
        <v>10</v>
      </c>
      <c r="AA3" s="106" t="s">
        <v>11</v>
      </c>
      <c r="AB3" s="106" t="s">
        <v>12</v>
      </c>
      <c r="AC3" s="106" t="s">
        <v>17</v>
      </c>
      <c r="AD3" s="106" t="s">
        <v>290</v>
      </c>
      <c r="AE3" s="106" t="s">
        <v>14</v>
      </c>
    </row>
    <row r="4" spans="1:31" s="152" customFormat="1" ht="22.5" customHeight="1">
      <c r="A4" s="154"/>
      <c r="B4" s="214"/>
      <c r="C4" s="167"/>
      <c r="D4" s="167">
        <v>111</v>
      </c>
      <c r="E4" s="167">
        <v>111</v>
      </c>
      <c r="F4" s="167">
        <v>4441</v>
      </c>
      <c r="G4" s="167">
        <v>3212</v>
      </c>
      <c r="H4" s="167">
        <v>4312</v>
      </c>
      <c r="I4" s="167">
        <v>5212</v>
      </c>
      <c r="J4" s="167">
        <v>582</v>
      </c>
      <c r="K4" s="167">
        <v>6212</v>
      </c>
      <c r="L4" s="167">
        <v>7312</v>
      </c>
      <c r="M4" s="167">
        <v>8312</v>
      </c>
      <c r="N4" s="167"/>
      <c r="O4" s="167">
        <v>111</v>
      </c>
      <c r="P4" s="167">
        <v>4441</v>
      </c>
      <c r="Q4" s="167">
        <v>3212</v>
      </c>
      <c r="R4" s="167">
        <v>4312</v>
      </c>
      <c r="S4" s="167">
        <v>5212</v>
      </c>
      <c r="T4" s="167">
        <v>6212</v>
      </c>
      <c r="U4" s="167">
        <v>7312</v>
      </c>
      <c r="V4" s="167">
        <v>8312</v>
      </c>
      <c r="W4" s="167"/>
      <c r="X4" s="167">
        <v>111</v>
      </c>
      <c r="Y4" s="167">
        <v>4441</v>
      </c>
      <c r="Z4" s="167">
        <v>3212</v>
      </c>
      <c r="AA4" s="167">
        <v>4312</v>
      </c>
      <c r="AB4" s="167">
        <v>5212</v>
      </c>
      <c r="AC4" s="167">
        <v>6212</v>
      </c>
      <c r="AD4" s="167">
        <v>7312</v>
      </c>
      <c r="AE4" s="167">
        <v>8312</v>
      </c>
    </row>
    <row r="5" spans="1:31" s="5" customFormat="1" ht="25.5">
      <c r="A5" s="154"/>
      <c r="B5" s="157" t="s">
        <v>311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</row>
    <row r="6" spans="1:31">
      <c r="A6" s="154"/>
      <c r="B6" s="155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</row>
    <row r="7" spans="1:31" ht="26.25">
      <c r="A7" s="159" t="s">
        <v>36</v>
      </c>
      <c r="B7" s="160" t="s">
        <v>312</v>
      </c>
      <c r="C7" s="161">
        <f>SUM(C9)</f>
        <v>5530736.1699999999</v>
      </c>
      <c r="D7" s="161">
        <f t="shared" ref="D7" si="0">SUM(D9)</f>
        <v>1287000</v>
      </c>
      <c r="E7" s="161">
        <f t="shared" ref="E7:M7" si="1">SUM(E9)</f>
        <v>0</v>
      </c>
      <c r="F7" s="161">
        <f t="shared" si="1"/>
        <v>0</v>
      </c>
      <c r="G7" s="161">
        <f t="shared" si="1"/>
        <v>358000</v>
      </c>
      <c r="H7" s="161">
        <f t="shared" si="1"/>
        <v>128000</v>
      </c>
      <c r="I7" s="161">
        <f t="shared" ref="I7" si="2">SUM(I9)</f>
        <v>3737000</v>
      </c>
      <c r="J7" s="161">
        <f t="shared" si="1"/>
        <v>3736.17</v>
      </c>
      <c r="K7" s="161">
        <f t="shared" si="1"/>
        <v>10000</v>
      </c>
      <c r="L7" s="161">
        <f t="shared" si="1"/>
        <v>7000</v>
      </c>
      <c r="M7" s="161">
        <f t="shared" si="1"/>
        <v>0</v>
      </c>
      <c r="N7" s="161">
        <f>SUM(N9)</f>
        <v>5682000</v>
      </c>
      <c r="O7" s="161">
        <f t="shared" ref="O7:V7" si="3">SUM(O9)</f>
        <v>1537000</v>
      </c>
      <c r="P7" s="161"/>
      <c r="Q7" s="161">
        <f t="shared" si="3"/>
        <v>148000</v>
      </c>
      <c r="R7" s="161">
        <f t="shared" si="3"/>
        <v>58000</v>
      </c>
      <c r="S7" s="161">
        <f t="shared" si="3"/>
        <v>3939000</v>
      </c>
      <c r="T7" s="161">
        <f t="shared" si="3"/>
        <v>0</v>
      </c>
      <c r="U7" s="161">
        <f t="shared" si="3"/>
        <v>0</v>
      </c>
      <c r="V7" s="161">
        <f t="shared" si="3"/>
        <v>0</v>
      </c>
      <c r="W7" s="161">
        <f>SUM(W9)</f>
        <v>5682000</v>
      </c>
      <c r="X7" s="161">
        <f t="shared" ref="X7:AE7" si="4">SUM(X9)</f>
        <v>1537000</v>
      </c>
      <c r="Y7" s="161"/>
      <c r="Z7" s="161">
        <f t="shared" si="4"/>
        <v>148000</v>
      </c>
      <c r="AA7" s="161">
        <f t="shared" si="4"/>
        <v>58000</v>
      </c>
      <c r="AB7" s="161">
        <f t="shared" si="4"/>
        <v>3939000</v>
      </c>
      <c r="AC7" s="161">
        <f t="shared" si="4"/>
        <v>0</v>
      </c>
      <c r="AD7" s="161">
        <f t="shared" si="4"/>
        <v>0</v>
      </c>
      <c r="AE7" s="161">
        <f t="shared" si="4"/>
        <v>0</v>
      </c>
    </row>
    <row r="8" spans="1:31" ht="15.75">
      <c r="A8" s="154"/>
      <c r="B8" s="162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</row>
    <row r="9" spans="1:31" ht="26.25">
      <c r="A9" s="164" t="s">
        <v>35</v>
      </c>
      <c r="B9" s="165" t="s">
        <v>313</v>
      </c>
      <c r="C9" s="166">
        <f t="shared" ref="C9:C47" si="5">SUM(D9:M9)</f>
        <v>5530736.1699999999</v>
      </c>
      <c r="D9" s="166">
        <f t="shared" ref="D9" si="6">SUM(D10:D48)</f>
        <v>1287000</v>
      </c>
      <c r="E9" s="166">
        <f t="shared" ref="E9:M9" si="7">SUM(E10:E48)</f>
        <v>0</v>
      </c>
      <c r="F9" s="166">
        <f t="shared" si="7"/>
        <v>0</v>
      </c>
      <c r="G9" s="166">
        <f t="shared" si="7"/>
        <v>358000</v>
      </c>
      <c r="H9" s="166">
        <f t="shared" si="7"/>
        <v>128000</v>
      </c>
      <c r="I9" s="166">
        <f t="shared" ref="I9" si="8">SUM(I10:I48)</f>
        <v>3737000</v>
      </c>
      <c r="J9" s="166">
        <f t="shared" si="7"/>
        <v>3736.17</v>
      </c>
      <c r="K9" s="166">
        <f t="shared" si="7"/>
        <v>10000</v>
      </c>
      <c r="L9" s="166">
        <f t="shared" si="7"/>
        <v>7000</v>
      </c>
      <c r="M9" s="166">
        <f t="shared" si="7"/>
        <v>0</v>
      </c>
      <c r="N9" s="166">
        <f t="shared" ref="N9:N45" si="9">SUM(O9:V9)</f>
        <v>5682000</v>
      </c>
      <c r="O9" s="166">
        <f>SUM(O10:O48)</f>
        <v>1537000</v>
      </c>
      <c r="P9" s="166"/>
      <c r="Q9" s="166">
        <f t="shared" ref="Q9:V9" si="10">SUM(Q10:Q48)</f>
        <v>148000</v>
      </c>
      <c r="R9" s="166">
        <f t="shared" si="10"/>
        <v>58000</v>
      </c>
      <c r="S9" s="166">
        <f t="shared" si="10"/>
        <v>3939000</v>
      </c>
      <c r="T9" s="166">
        <f t="shared" si="10"/>
        <v>0</v>
      </c>
      <c r="U9" s="166">
        <f t="shared" si="10"/>
        <v>0</v>
      </c>
      <c r="V9" s="166">
        <f t="shared" si="10"/>
        <v>0</v>
      </c>
      <c r="W9" s="166">
        <f t="shared" ref="W9:W45" si="11">SUM(X9:AE9)</f>
        <v>5682000</v>
      </c>
      <c r="X9" s="166">
        <f>SUM(X10:X48)</f>
        <v>1537000</v>
      </c>
      <c r="Y9" s="166"/>
      <c r="Z9" s="166">
        <f t="shared" ref="Z9:AE9" si="12">SUM(Z10:Z48)</f>
        <v>148000</v>
      </c>
      <c r="AA9" s="166">
        <f t="shared" si="12"/>
        <v>58000</v>
      </c>
      <c r="AB9" s="166">
        <f t="shared" si="12"/>
        <v>3939000</v>
      </c>
      <c r="AC9" s="166">
        <f t="shared" si="12"/>
        <v>0</v>
      </c>
      <c r="AD9" s="166">
        <f t="shared" si="12"/>
        <v>0</v>
      </c>
      <c r="AE9" s="166">
        <f t="shared" si="12"/>
        <v>0</v>
      </c>
    </row>
    <row r="10" spans="1:31" ht="15.75">
      <c r="A10" s="167">
        <v>3111</v>
      </c>
      <c r="B10" s="155" t="s">
        <v>40</v>
      </c>
      <c r="C10" s="163">
        <f t="shared" si="5"/>
        <v>2412500</v>
      </c>
      <c r="D10" s="168">
        <v>721000</v>
      </c>
      <c r="E10" s="168"/>
      <c r="F10" s="168"/>
      <c r="G10" s="168"/>
      <c r="H10" s="168">
        <v>55000</v>
      </c>
      <c r="I10" s="218">
        <v>1636500</v>
      </c>
      <c r="J10" s="218"/>
      <c r="K10" s="168"/>
      <c r="L10" s="168"/>
      <c r="M10" s="168"/>
      <c r="N10" s="163">
        <f t="shared" si="9"/>
        <v>2732000</v>
      </c>
      <c r="O10" s="168">
        <v>821000</v>
      </c>
      <c r="P10" s="168"/>
      <c r="Q10" s="168"/>
      <c r="R10" s="168"/>
      <c r="S10" s="218">
        <v>1911000</v>
      </c>
      <c r="T10" s="168"/>
      <c r="U10" s="168"/>
      <c r="V10" s="168"/>
      <c r="W10" s="163">
        <f t="shared" si="11"/>
        <v>2732000</v>
      </c>
      <c r="X10" s="168">
        <v>821000</v>
      </c>
      <c r="Y10" s="168"/>
      <c r="Z10" s="168"/>
      <c r="AA10" s="168"/>
      <c r="AB10" s="218">
        <v>1911000</v>
      </c>
      <c r="AC10" s="168"/>
      <c r="AD10" s="168"/>
      <c r="AE10" s="168"/>
    </row>
    <row r="11" spans="1:31" ht="15.75">
      <c r="A11" s="167">
        <v>3113</v>
      </c>
      <c r="B11" s="155" t="s">
        <v>54</v>
      </c>
      <c r="C11" s="163">
        <f t="shared" si="5"/>
        <v>15000</v>
      </c>
      <c r="D11" s="168"/>
      <c r="E11" s="168"/>
      <c r="F11" s="168"/>
      <c r="G11" s="168"/>
      <c r="H11" s="168">
        <v>15000</v>
      </c>
      <c r="I11" s="218">
        <v>0</v>
      </c>
      <c r="J11" s="218"/>
      <c r="K11" s="168"/>
      <c r="L11" s="168"/>
      <c r="M11" s="168"/>
      <c r="N11" s="163">
        <f t="shared" si="9"/>
        <v>0</v>
      </c>
      <c r="O11" s="168"/>
      <c r="P11" s="168"/>
      <c r="Q11" s="168"/>
      <c r="R11" s="168"/>
      <c r="S11" s="218">
        <v>0</v>
      </c>
      <c r="T11" s="168"/>
      <c r="U11" s="168"/>
      <c r="V11" s="168"/>
      <c r="W11" s="163">
        <f t="shared" si="11"/>
        <v>0</v>
      </c>
      <c r="X11" s="168"/>
      <c r="Y11" s="168"/>
      <c r="Z11" s="168"/>
      <c r="AA11" s="168"/>
      <c r="AB11" s="218">
        <v>0</v>
      </c>
      <c r="AC11" s="168"/>
      <c r="AD11" s="168"/>
      <c r="AE11" s="168"/>
    </row>
    <row r="12" spans="1:31" ht="15.75">
      <c r="A12" s="167">
        <v>3114</v>
      </c>
      <c r="B12" s="155" t="s">
        <v>56</v>
      </c>
      <c r="C12" s="163">
        <f t="shared" si="5"/>
        <v>785000</v>
      </c>
      <c r="D12" s="168"/>
      <c r="E12" s="168"/>
      <c r="F12" s="168"/>
      <c r="G12" s="168"/>
      <c r="H12" s="168"/>
      <c r="I12" s="218">
        <v>785000</v>
      </c>
      <c r="J12" s="218"/>
      <c r="K12" s="168"/>
      <c r="L12" s="168"/>
      <c r="M12" s="168"/>
      <c r="N12" s="163">
        <f t="shared" si="9"/>
        <v>785000</v>
      </c>
      <c r="O12" s="168"/>
      <c r="P12" s="168"/>
      <c r="Q12" s="168"/>
      <c r="R12" s="168"/>
      <c r="S12" s="218">
        <v>785000</v>
      </c>
      <c r="T12" s="168"/>
      <c r="U12" s="168"/>
      <c r="V12" s="168"/>
      <c r="W12" s="163">
        <f t="shared" si="11"/>
        <v>785000</v>
      </c>
      <c r="X12" s="168"/>
      <c r="Y12" s="168"/>
      <c r="Z12" s="168"/>
      <c r="AA12" s="168"/>
      <c r="AB12" s="218">
        <v>785000</v>
      </c>
      <c r="AC12" s="168"/>
      <c r="AD12" s="168"/>
      <c r="AE12" s="168"/>
    </row>
    <row r="13" spans="1:31" ht="15.75">
      <c r="A13" s="167">
        <v>3121</v>
      </c>
      <c r="B13" s="155" t="s">
        <v>20</v>
      </c>
      <c r="C13" s="163">
        <f t="shared" si="5"/>
        <v>174000</v>
      </c>
      <c r="D13" s="168">
        <v>50000</v>
      </c>
      <c r="E13" s="168"/>
      <c r="F13" s="168"/>
      <c r="G13" s="168">
        <v>30000</v>
      </c>
      <c r="H13" s="168">
        <v>0</v>
      </c>
      <c r="I13" s="168">
        <v>94000</v>
      </c>
      <c r="J13" s="168"/>
      <c r="K13" s="168"/>
      <c r="L13" s="168"/>
      <c r="M13" s="168"/>
      <c r="N13" s="163">
        <f t="shared" si="9"/>
        <v>153000</v>
      </c>
      <c r="O13" s="168">
        <v>80000</v>
      </c>
      <c r="P13" s="168"/>
      <c r="Q13" s="168"/>
      <c r="R13" s="168">
        <v>0</v>
      </c>
      <c r="S13" s="168">
        <v>73000</v>
      </c>
      <c r="T13" s="168"/>
      <c r="U13" s="168"/>
      <c r="V13" s="168"/>
      <c r="W13" s="163">
        <f t="shared" si="11"/>
        <v>162000</v>
      </c>
      <c r="X13" s="168">
        <v>80000</v>
      </c>
      <c r="Y13" s="168"/>
      <c r="Z13" s="168"/>
      <c r="AA13" s="168">
        <v>0</v>
      </c>
      <c r="AB13" s="168">
        <v>82000</v>
      </c>
      <c r="AC13" s="168"/>
      <c r="AD13" s="168"/>
      <c r="AE13" s="168"/>
    </row>
    <row r="14" spans="1:31" ht="15.75">
      <c r="A14" s="167">
        <v>3132</v>
      </c>
      <c r="B14" s="155" t="s">
        <v>314</v>
      </c>
      <c r="C14" s="163">
        <f t="shared" si="5"/>
        <v>519500</v>
      </c>
      <c r="D14" s="168"/>
      <c r="E14" s="168"/>
      <c r="F14" s="168"/>
      <c r="G14" s="168"/>
      <c r="H14" s="168"/>
      <c r="I14" s="168">
        <v>519500</v>
      </c>
      <c r="J14" s="168"/>
      <c r="K14" s="168"/>
      <c r="L14" s="168"/>
      <c r="M14" s="168"/>
      <c r="N14" s="163">
        <f t="shared" si="9"/>
        <v>531000</v>
      </c>
      <c r="O14" s="168"/>
      <c r="P14" s="168"/>
      <c r="Q14" s="168"/>
      <c r="R14" s="168"/>
      <c r="S14" s="168">
        <v>531000</v>
      </c>
      <c r="T14" s="168"/>
      <c r="U14" s="168"/>
      <c r="V14" s="168"/>
      <c r="W14" s="163">
        <f t="shared" si="11"/>
        <v>531000</v>
      </c>
      <c r="X14" s="168"/>
      <c r="Y14" s="168"/>
      <c r="Z14" s="168"/>
      <c r="AA14" s="168"/>
      <c r="AB14" s="168">
        <v>531000</v>
      </c>
      <c r="AC14" s="168"/>
      <c r="AD14" s="168"/>
      <c r="AE14" s="168"/>
    </row>
    <row r="15" spans="1:31" s="229" customFormat="1" ht="26.25">
      <c r="A15" s="167">
        <v>3133</v>
      </c>
      <c r="B15" s="155" t="s">
        <v>369</v>
      </c>
      <c r="C15" s="163">
        <f t="shared" si="5"/>
        <v>1000</v>
      </c>
      <c r="D15" s="168"/>
      <c r="E15" s="168"/>
      <c r="F15" s="168"/>
      <c r="G15" s="168"/>
      <c r="H15" s="168"/>
      <c r="I15" s="236">
        <v>1000</v>
      </c>
      <c r="J15" s="236"/>
      <c r="K15" s="168"/>
      <c r="L15" s="168"/>
      <c r="M15" s="168"/>
      <c r="N15" s="163"/>
      <c r="O15" s="168"/>
      <c r="P15" s="168"/>
      <c r="Q15" s="168"/>
      <c r="R15" s="168"/>
      <c r="S15" s="236"/>
      <c r="T15" s="168"/>
      <c r="U15" s="168"/>
      <c r="V15" s="168"/>
      <c r="W15" s="163"/>
      <c r="X15" s="168"/>
      <c r="Y15" s="168"/>
      <c r="Z15" s="168"/>
      <c r="AA15" s="168"/>
      <c r="AB15" s="236"/>
      <c r="AC15" s="168"/>
      <c r="AD15" s="168"/>
      <c r="AE15" s="168"/>
    </row>
    <row r="16" spans="1:31" ht="15.75">
      <c r="A16" s="167">
        <v>3211</v>
      </c>
      <c r="B16" s="155" t="s">
        <v>63</v>
      </c>
      <c r="C16" s="163">
        <f t="shared" si="5"/>
        <v>11000</v>
      </c>
      <c r="D16" s="168"/>
      <c r="E16" s="168"/>
      <c r="F16" s="168"/>
      <c r="G16" s="168"/>
      <c r="H16" s="168">
        <v>0</v>
      </c>
      <c r="I16" s="218">
        <v>11000</v>
      </c>
      <c r="J16" s="218"/>
      <c r="K16" s="168"/>
      <c r="L16" s="168"/>
      <c r="M16" s="168"/>
      <c r="N16" s="163">
        <f t="shared" si="9"/>
        <v>11000</v>
      </c>
      <c r="O16" s="168"/>
      <c r="P16" s="168"/>
      <c r="Q16" s="168"/>
      <c r="R16" s="168">
        <v>0</v>
      </c>
      <c r="S16" s="218">
        <v>11000</v>
      </c>
      <c r="T16" s="168"/>
      <c r="U16" s="168"/>
      <c r="V16" s="168"/>
      <c r="W16" s="163">
        <f t="shared" si="11"/>
        <v>11000</v>
      </c>
      <c r="X16" s="168"/>
      <c r="Y16" s="168"/>
      <c r="Z16" s="168"/>
      <c r="AA16" s="168">
        <v>0</v>
      </c>
      <c r="AB16" s="218">
        <v>11000</v>
      </c>
      <c r="AC16" s="168"/>
      <c r="AD16" s="168"/>
      <c r="AE16" s="168"/>
    </row>
    <row r="17" spans="1:31" ht="26.25">
      <c r="A17" s="167">
        <v>3212</v>
      </c>
      <c r="B17" s="155" t="s">
        <v>315</v>
      </c>
      <c r="C17" s="163">
        <f t="shared" si="5"/>
        <v>129000</v>
      </c>
      <c r="D17" s="168"/>
      <c r="E17" s="168"/>
      <c r="F17" s="168"/>
      <c r="G17" s="168">
        <v>6000</v>
      </c>
      <c r="H17" s="168">
        <v>0</v>
      </c>
      <c r="I17" s="218">
        <v>123000</v>
      </c>
      <c r="J17" s="218"/>
      <c r="K17" s="168"/>
      <c r="L17" s="168"/>
      <c r="M17" s="168"/>
      <c r="N17" s="163">
        <f t="shared" si="9"/>
        <v>123000</v>
      </c>
      <c r="O17" s="168"/>
      <c r="P17" s="168"/>
      <c r="Q17" s="168"/>
      <c r="R17" s="168">
        <v>0</v>
      </c>
      <c r="S17" s="218">
        <v>123000</v>
      </c>
      <c r="T17" s="168"/>
      <c r="U17" s="168"/>
      <c r="V17" s="168"/>
      <c r="W17" s="163">
        <f t="shared" si="11"/>
        <v>123000</v>
      </c>
      <c r="X17" s="168"/>
      <c r="Y17" s="168"/>
      <c r="Z17" s="168"/>
      <c r="AA17" s="168">
        <v>0</v>
      </c>
      <c r="AB17" s="218">
        <v>123000</v>
      </c>
      <c r="AC17" s="168"/>
      <c r="AD17" s="168"/>
      <c r="AE17" s="168"/>
    </row>
    <row r="18" spans="1:31" ht="15.75">
      <c r="A18" s="167">
        <v>3213</v>
      </c>
      <c r="B18" s="155" t="s">
        <v>67</v>
      </c>
      <c r="C18" s="163">
        <f t="shared" si="5"/>
        <v>20000</v>
      </c>
      <c r="D18" s="168"/>
      <c r="E18" s="168"/>
      <c r="F18" s="168"/>
      <c r="G18" s="168"/>
      <c r="H18" s="168">
        <v>0</v>
      </c>
      <c r="I18" s="218">
        <v>20000</v>
      </c>
      <c r="J18" s="218"/>
      <c r="K18" s="168"/>
      <c r="L18" s="168"/>
      <c r="M18" s="168"/>
      <c r="N18" s="163">
        <f t="shared" si="9"/>
        <v>12000</v>
      </c>
      <c r="O18" s="168"/>
      <c r="P18" s="168"/>
      <c r="Q18" s="168"/>
      <c r="R18" s="168">
        <v>0</v>
      </c>
      <c r="S18" s="218">
        <v>12000</v>
      </c>
      <c r="T18" s="168"/>
      <c r="U18" s="168"/>
      <c r="V18" s="168"/>
      <c r="W18" s="163">
        <f t="shared" si="11"/>
        <v>12000</v>
      </c>
      <c r="X18" s="168"/>
      <c r="Y18" s="168"/>
      <c r="Z18" s="168"/>
      <c r="AA18" s="168">
        <v>0</v>
      </c>
      <c r="AB18" s="218">
        <v>12000</v>
      </c>
      <c r="AC18" s="168"/>
      <c r="AD18" s="168"/>
      <c r="AE18" s="168"/>
    </row>
    <row r="19" spans="1:31" ht="30.75" customHeight="1">
      <c r="A19" s="167">
        <v>3221</v>
      </c>
      <c r="B19" s="155" t="s">
        <v>43</v>
      </c>
      <c r="C19" s="163">
        <f t="shared" si="5"/>
        <v>121000</v>
      </c>
      <c r="D19" s="168">
        <v>40000</v>
      </c>
      <c r="E19" s="168"/>
      <c r="F19" s="168"/>
      <c r="G19" s="168"/>
      <c r="H19" s="168">
        <v>0</v>
      </c>
      <c r="I19" s="218">
        <v>81000</v>
      </c>
      <c r="J19" s="218"/>
      <c r="K19" s="168"/>
      <c r="L19" s="168"/>
      <c r="M19" s="168"/>
      <c r="N19" s="163">
        <f t="shared" si="9"/>
        <v>131000</v>
      </c>
      <c r="O19" s="168">
        <v>50000</v>
      </c>
      <c r="P19" s="168"/>
      <c r="Q19" s="168"/>
      <c r="R19" s="168">
        <v>0</v>
      </c>
      <c r="S19" s="218">
        <v>81000</v>
      </c>
      <c r="T19" s="168"/>
      <c r="U19" s="168"/>
      <c r="V19" s="168"/>
      <c r="W19" s="163">
        <f t="shared" si="11"/>
        <v>131000</v>
      </c>
      <c r="X19" s="168">
        <v>50000</v>
      </c>
      <c r="Y19" s="168"/>
      <c r="Z19" s="168"/>
      <c r="AA19" s="168">
        <v>0</v>
      </c>
      <c r="AB19" s="218">
        <v>81000</v>
      </c>
      <c r="AC19" s="168"/>
      <c r="AD19" s="168"/>
      <c r="AE19" s="168"/>
    </row>
    <row r="20" spans="1:31" ht="15.75">
      <c r="A20" s="167">
        <v>3222</v>
      </c>
      <c r="B20" s="155" t="s">
        <v>44</v>
      </c>
      <c r="C20" s="163">
        <f t="shared" si="5"/>
        <v>358000</v>
      </c>
      <c r="D20" s="168">
        <v>150000</v>
      </c>
      <c r="E20" s="168"/>
      <c r="F20" s="168"/>
      <c r="G20" s="168">
        <v>69000</v>
      </c>
      <c r="H20" s="168">
        <v>0</v>
      </c>
      <c r="I20" s="218">
        <v>139000</v>
      </c>
      <c r="J20" s="218"/>
      <c r="K20" s="168"/>
      <c r="L20" s="168"/>
      <c r="M20" s="168"/>
      <c r="N20" s="163">
        <f t="shared" si="9"/>
        <v>399000</v>
      </c>
      <c r="O20" s="168">
        <v>250000</v>
      </c>
      <c r="P20" s="168"/>
      <c r="Q20" s="219"/>
      <c r="R20" s="168">
        <v>0</v>
      </c>
      <c r="S20" s="218">
        <v>149000</v>
      </c>
      <c r="T20" s="168"/>
      <c r="U20" s="168"/>
      <c r="V20" s="168"/>
      <c r="W20" s="163">
        <f t="shared" si="11"/>
        <v>399000</v>
      </c>
      <c r="X20" s="168">
        <v>250000</v>
      </c>
      <c r="Y20" s="168"/>
      <c r="Z20" s="219"/>
      <c r="AA20" s="168">
        <v>0</v>
      </c>
      <c r="AB20" s="218">
        <v>149000</v>
      </c>
      <c r="AC20" s="168"/>
      <c r="AD20" s="168"/>
      <c r="AE20" s="168"/>
    </row>
    <row r="21" spans="1:31" ht="15.75">
      <c r="A21" s="167">
        <v>3223</v>
      </c>
      <c r="B21" s="155" t="s">
        <v>74</v>
      </c>
      <c r="C21" s="163">
        <f t="shared" si="5"/>
        <v>358000</v>
      </c>
      <c r="D21" s="168">
        <v>241500</v>
      </c>
      <c r="E21" s="168"/>
      <c r="F21" s="168"/>
      <c r="G21" s="168">
        <v>116500</v>
      </c>
      <c r="H21" s="168">
        <v>0</v>
      </c>
      <c r="I21" s="218">
        <v>0</v>
      </c>
      <c r="J21" s="218"/>
      <c r="K21" s="168"/>
      <c r="L21" s="168"/>
      <c r="M21" s="168"/>
      <c r="N21" s="163">
        <f t="shared" si="9"/>
        <v>325500</v>
      </c>
      <c r="O21" s="168">
        <v>241500</v>
      </c>
      <c r="P21" s="168"/>
      <c r="Q21" s="168">
        <v>76500</v>
      </c>
      <c r="R21" s="168">
        <v>0</v>
      </c>
      <c r="S21" s="218">
        <v>7500</v>
      </c>
      <c r="T21" s="168"/>
      <c r="U21" s="168"/>
      <c r="V21" s="168"/>
      <c r="W21" s="163">
        <f t="shared" si="11"/>
        <v>328000</v>
      </c>
      <c r="X21" s="168">
        <v>241500</v>
      </c>
      <c r="Y21" s="168"/>
      <c r="Z21" s="168">
        <v>76500</v>
      </c>
      <c r="AA21" s="168">
        <v>0</v>
      </c>
      <c r="AB21" s="218">
        <v>10000</v>
      </c>
      <c r="AC21" s="168"/>
      <c r="AD21" s="168"/>
      <c r="AE21" s="168"/>
    </row>
    <row r="22" spans="1:31" ht="15.75">
      <c r="A22" s="167">
        <v>3224</v>
      </c>
      <c r="B22" s="155" t="s">
        <v>316</v>
      </c>
      <c r="C22" s="163">
        <f t="shared" si="5"/>
        <v>22000</v>
      </c>
      <c r="D22" s="168"/>
      <c r="E22" s="168"/>
      <c r="F22" s="168"/>
      <c r="G22" s="219"/>
      <c r="H22" s="168">
        <v>0</v>
      </c>
      <c r="I22" s="218">
        <v>22000</v>
      </c>
      <c r="J22" s="218"/>
      <c r="K22" s="168"/>
      <c r="L22" s="168"/>
      <c r="M22" s="168"/>
      <c r="N22" s="163">
        <f t="shared" si="9"/>
        <v>30000</v>
      </c>
      <c r="O22" s="168"/>
      <c r="P22" s="168"/>
      <c r="Q22" s="219"/>
      <c r="R22" s="168">
        <v>0</v>
      </c>
      <c r="S22" s="218">
        <v>30000</v>
      </c>
      <c r="T22" s="168"/>
      <c r="U22" s="168"/>
      <c r="V22" s="168"/>
      <c r="W22" s="163">
        <f t="shared" si="11"/>
        <v>30000</v>
      </c>
      <c r="X22" s="168"/>
      <c r="Y22" s="168"/>
      <c r="Z22" s="219"/>
      <c r="AA22" s="168">
        <v>0</v>
      </c>
      <c r="AB22" s="218">
        <v>30000</v>
      </c>
      <c r="AC22" s="168"/>
      <c r="AD22" s="168"/>
      <c r="AE22" s="168"/>
    </row>
    <row r="23" spans="1:31" ht="15.75">
      <c r="A23" s="167">
        <v>3225</v>
      </c>
      <c r="B23" s="155" t="s">
        <v>317</v>
      </c>
      <c r="C23" s="163">
        <f t="shared" si="5"/>
        <v>18736.169999999998</v>
      </c>
      <c r="D23" s="168"/>
      <c r="E23" s="168"/>
      <c r="F23" s="168"/>
      <c r="G23" s="168">
        <v>5000</v>
      </c>
      <c r="H23" s="168">
        <v>0</v>
      </c>
      <c r="I23" s="218">
        <v>10000</v>
      </c>
      <c r="J23" s="218">
        <v>3736.17</v>
      </c>
      <c r="K23" s="168"/>
      <c r="L23" s="168"/>
      <c r="M23" s="168"/>
      <c r="N23" s="163">
        <f t="shared" si="9"/>
        <v>10000</v>
      </c>
      <c r="O23" s="168"/>
      <c r="P23" s="168"/>
      <c r="Q23" s="168"/>
      <c r="R23" s="168">
        <v>0</v>
      </c>
      <c r="S23" s="218">
        <v>10000</v>
      </c>
      <c r="T23" s="168"/>
      <c r="U23" s="168"/>
      <c r="V23" s="168"/>
      <c r="W23" s="163">
        <f t="shared" si="11"/>
        <v>10000</v>
      </c>
      <c r="X23" s="168"/>
      <c r="Y23" s="168"/>
      <c r="Z23" s="168"/>
      <c r="AA23" s="168">
        <v>0</v>
      </c>
      <c r="AB23" s="218">
        <v>10000</v>
      </c>
      <c r="AC23" s="168"/>
      <c r="AD23" s="168"/>
      <c r="AE23" s="168"/>
    </row>
    <row r="24" spans="1:31" ht="15.75">
      <c r="A24" s="167">
        <v>3227</v>
      </c>
      <c r="B24" s="155" t="s">
        <v>318</v>
      </c>
      <c r="C24" s="163">
        <f t="shared" si="5"/>
        <v>25000</v>
      </c>
      <c r="D24" s="168"/>
      <c r="E24" s="168"/>
      <c r="F24" s="168"/>
      <c r="G24" s="168">
        <v>10000</v>
      </c>
      <c r="H24" s="168">
        <v>0</v>
      </c>
      <c r="I24" s="218">
        <v>15000</v>
      </c>
      <c r="J24" s="218"/>
      <c r="K24" s="168"/>
      <c r="L24" s="168"/>
      <c r="M24" s="168"/>
      <c r="N24" s="163">
        <f t="shared" si="9"/>
        <v>25000</v>
      </c>
      <c r="O24" s="168"/>
      <c r="P24" s="168"/>
      <c r="Q24" s="168">
        <v>10000</v>
      </c>
      <c r="R24" s="168">
        <v>0</v>
      </c>
      <c r="S24" s="218">
        <v>15000</v>
      </c>
      <c r="T24" s="168"/>
      <c r="U24" s="168"/>
      <c r="V24" s="168"/>
      <c r="W24" s="163">
        <f t="shared" si="11"/>
        <v>25000</v>
      </c>
      <c r="X24" s="168"/>
      <c r="Y24" s="168"/>
      <c r="Z24" s="168">
        <v>10000</v>
      </c>
      <c r="AA24" s="168">
        <v>0</v>
      </c>
      <c r="AB24" s="218">
        <v>15000</v>
      </c>
      <c r="AC24" s="168"/>
      <c r="AD24" s="168"/>
      <c r="AE24" s="168"/>
    </row>
    <row r="25" spans="1:31" ht="15.75">
      <c r="A25" s="167">
        <v>3231</v>
      </c>
      <c r="B25" s="155" t="s">
        <v>83</v>
      </c>
      <c r="C25" s="163">
        <f t="shared" si="5"/>
        <v>25000</v>
      </c>
      <c r="D25" s="168"/>
      <c r="E25" s="168"/>
      <c r="F25" s="168"/>
      <c r="G25" s="168"/>
      <c r="H25" s="168">
        <v>0</v>
      </c>
      <c r="I25" s="218">
        <v>25000</v>
      </c>
      <c r="J25" s="218"/>
      <c r="K25" s="168"/>
      <c r="L25" s="168"/>
      <c r="M25" s="168"/>
      <c r="N25" s="163">
        <f t="shared" si="9"/>
        <v>25000</v>
      </c>
      <c r="O25" s="168"/>
      <c r="P25" s="168"/>
      <c r="Q25" s="168"/>
      <c r="R25" s="168">
        <v>0</v>
      </c>
      <c r="S25" s="218">
        <v>25000</v>
      </c>
      <c r="T25" s="168"/>
      <c r="U25" s="168"/>
      <c r="V25" s="168"/>
      <c r="W25" s="163">
        <f t="shared" si="11"/>
        <v>25000</v>
      </c>
      <c r="X25" s="168"/>
      <c r="Y25" s="168"/>
      <c r="Z25" s="168"/>
      <c r="AA25" s="168">
        <v>0</v>
      </c>
      <c r="AB25" s="218">
        <v>25000</v>
      </c>
      <c r="AC25" s="168"/>
      <c r="AD25" s="168"/>
      <c r="AE25" s="168"/>
    </row>
    <row r="26" spans="1:31" ht="30" customHeight="1">
      <c r="A26" s="167">
        <v>3232</v>
      </c>
      <c r="B26" s="155" t="s">
        <v>47</v>
      </c>
      <c r="C26" s="163">
        <f t="shared" si="5"/>
        <v>82000</v>
      </c>
      <c r="D26" s="168">
        <v>15000</v>
      </c>
      <c r="E26" s="168"/>
      <c r="F26" s="168"/>
      <c r="G26" s="168">
        <v>60000</v>
      </c>
      <c r="H26" s="168">
        <v>0</v>
      </c>
      <c r="I26" s="218">
        <v>0</v>
      </c>
      <c r="J26" s="218"/>
      <c r="K26" s="168"/>
      <c r="L26" s="168">
        <v>7000</v>
      </c>
      <c r="M26" s="168"/>
      <c r="N26" s="163">
        <f t="shared" si="9"/>
        <v>45000</v>
      </c>
      <c r="O26" s="168">
        <v>25000</v>
      </c>
      <c r="P26" s="168"/>
      <c r="Q26" s="168">
        <v>20000</v>
      </c>
      <c r="R26" s="168">
        <v>0</v>
      </c>
      <c r="S26" s="218">
        <v>0</v>
      </c>
      <c r="T26" s="168"/>
      <c r="U26" s="168"/>
      <c r="V26" s="168"/>
      <c r="W26" s="163">
        <f t="shared" si="11"/>
        <v>45000</v>
      </c>
      <c r="X26" s="168">
        <v>25000</v>
      </c>
      <c r="Y26" s="168"/>
      <c r="Z26" s="168">
        <v>20000</v>
      </c>
      <c r="AA26" s="168">
        <v>0</v>
      </c>
      <c r="AB26" s="218">
        <v>0</v>
      </c>
      <c r="AC26" s="168"/>
      <c r="AD26" s="168"/>
      <c r="AE26" s="168"/>
    </row>
    <row r="27" spans="1:31" ht="15.75">
      <c r="A27" s="167">
        <v>3233</v>
      </c>
      <c r="B27" s="155" t="s">
        <v>86</v>
      </c>
      <c r="C27" s="163">
        <f t="shared" si="5"/>
        <v>14000</v>
      </c>
      <c r="D27" s="168"/>
      <c r="E27" s="168"/>
      <c r="F27" s="168"/>
      <c r="G27" s="168"/>
      <c r="H27" s="168">
        <v>0</v>
      </c>
      <c r="I27" s="218">
        <v>14000</v>
      </c>
      <c r="J27" s="218"/>
      <c r="K27" s="168"/>
      <c r="L27" s="168"/>
      <c r="M27" s="168"/>
      <c r="N27" s="163">
        <f t="shared" si="9"/>
        <v>14000</v>
      </c>
      <c r="O27" s="168"/>
      <c r="P27" s="168"/>
      <c r="Q27" s="168"/>
      <c r="R27" s="168">
        <v>0</v>
      </c>
      <c r="S27" s="218">
        <v>14000</v>
      </c>
      <c r="T27" s="168"/>
      <c r="U27" s="168"/>
      <c r="V27" s="168"/>
      <c r="W27" s="163">
        <f t="shared" si="11"/>
        <v>14000</v>
      </c>
      <c r="X27" s="168"/>
      <c r="Y27" s="168"/>
      <c r="Z27" s="168"/>
      <c r="AA27" s="168">
        <v>0</v>
      </c>
      <c r="AB27" s="218">
        <v>14000</v>
      </c>
      <c r="AC27" s="168"/>
      <c r="AD27" s="168"/>
      <c r="AE27" s="168"/>
    </row>
    <row r="28" spans="1:31" ht="15.75">
      <c r="A28" s="167">
        <v>3234</v>
      </c>
      <c r="B28" s="155" t="s">
        <v>88</v>
      </c>
      <c r="C28" s="163">
        <f t="shared" si="5"/>
        <v>51000</v>
      </c>
      <c r="D28" s="168">
        <v>25000</v>
      </c>
      <c r="E28" s="168"/>
      <c r="F28" s="168"/>
      <c r="G28" s="168"/>
      <c r="H28" s="168">
        <v>0</v>
      </c>
      <c r="I28" s="218">
        <v>26000</v>
      </c>
      <c r="J28" s="218"/>
      <c r="K28" s="168"/>
      <c r="L28" s="168"/>
      <c r="M28" s="168"/>
      <c r="N28" s="163">
        <f t="shared" si="9"/>
        <v>51000</v>
      </c>
      <c r="O28" s="168">
        <v>25000</v>
      </c>
      <c r="P28" s="168"/>
      <c r="Q28" s="168"/>
      <c r="R28" s="168">
        <v>0</v>
      </c>
      <c r="S28" s="218">
        <v>26000</v>
      </c>
      <c r="T28" s="168"/>
      <c r="U28" s="168"/>
      <c r="V28" s="168"/>
      <c r="W28" s="163">
        <f t="shared" si="11"/>
        <v>51000</v>
      </c>
      <c r="X28" s="168">
        <v>25000</v>
      </c>
      <c r="Y28" s="168"/>
      <c r="Z28" s="168"/>
      <c r="AA28" s="168">
        <v>0</v>
      </c>
      <c r="AB28" s="218">
        <v>26000</v>
      </c>
      <c r="AC28" s="168"/>
      <c r="AD28" s="168"/>
      <c r="AE28" s="168"/>
    </row>
    <row r="29" spans="1:31" ht="15.75">
      <c r="A29" s="167">
        <v>3236</v>
      </c>
      <c r="B29" s="155" t="s">
        <v>92</v>
      </c>
      <c r="C29" s="163">
        <f t="shared" si="5"/>
        <v>98000</v>
      </c>
      <c r="D29" s="168">
        <v>22000</v>
      </c>
      <c r="E29" s="168"/>
      <c r="F29" s="168"/>
      <c r="G29" s="168"/>
      <c r="H29" s="168">
        <v>0</v>
      </c>
      <c r="I29" s="218">
        <v>76000</v>
      </c>
      <c r="J29" s="218"/>
      <c r="K29" s="168"/>
      <c r="L29" s="168"/>
      <c r="M29" s="168"/>
      <c r="N29" s="163">
        <f t="shared" si="9"/>
        <v>101500</v>
      </c>
      <c r="O29" s="168">
        <v>22000</v>
      </c>
      <c r="P29" s="168"/>
      <c r="Q29" s="168"/>
      <c r="R29" s="168">
        <v>0</v>
      </c>
      <c r="S29" s="218">
        <v>79500</v>
      </c>
      <c r="T29" s="168"/>
      <c r="U29" s="168"/>
      <c r="V29" s="168"/>
      <c r="W29" s="163">
        <f t="shared" si="11"/>
        <v>90000</v>
      </c>
      <c r="X29" s="168">
        <v>22000</v>
      </c>
      <c r="Y29" s="168"/>
      <c r="Z29" s="168"/>
      <c r="AA29" s="168">
        <v>0</v>
      </c>
      <c r="AB29" s="218">
        <v>68000</v>
      </c>
      <c r="AC29" s="168"/>
      <c r="AD29" s="168"/>
      <c r="AE29" s="168"/>
    </row>
    <row r="30" spans="1:31" ht="15.75">
      <c r="A30" s="167">
        <v>3237</v>
      </c>
      <c r="B30" s="155" t="s">
        <v>94</v>
      </c>
      <c r="C30" s="163">
        <f t="shared" si="5"/>
        <v>22000</v>
      </c>
      <c r="D30" s="168"/>
      <c r="E30" s="168"/>
      <c r="F30" s="168"/>
      <c r="G30" s="168">
        <v>22000</v>
      </c>
      <c r="H30" s="168">
        <v>0</v>
      </c>
      <c r="I30" s="218">
        <v>0</v>
      </c>
      <c r="J30" s="218"/>
      <c r="K30" s="168"/>
      <c r="L30" s="168"/>
      <c r="M30" s="168"/>
      <c r="N30" s="163">
        <f t="shared" si="9"/>
        <v>22000</v>
      </c>
      <c r="O30" s="168"/>
      <c r="P30" s="168"/>
      <c r="Q30" s="168">
        <v>22000</v>
      </c>
      <c r="R30" s="168">
        <v>0</v>
      </c>
      <c r="S30" s="218">
        <v>0</v>
      </c>
      <c r="T30" s="168"/>
      <c r="U30" s="168"/>
      <c r="V30" s="168"/>
      <c r="W30" s="163">
        <f t="shared" si="11"/>
        <v>22000</v>
      </c>
      <c r="X30" s="168"/>
      <c r="Y30" s="168"/>
      <c r="Z30" s="168">
        <v>22000</v>
      </c>
      <c r="AA30" s="168">
        <v>0</v>
      </c>
      <c r="AB30" s="218">
        <v>0</v>
      </c>
      <c r="AC30" s="168"/>
      <c r="AD30" s="168"/>
      <c r="AE30" s="168"/>
    </row>
    <row r="31" spans="1:31" ht="15.75">
      <c r="A31" s="167">
        <v>3238</v>
      </c>
      <c r="B31" s="155" t="s">
        <v>96</v>
      </c>
      <c r="C31" s="163">
        <f t="shared" si="5"/>
        <v>28000</v>
      </c>
      <c r="D31" s="168">
        <v>5000</v>
      </c>
      <c r="E31" s="168"/>
      <c r="F31" s="168"/>
      <c r="G31" s="168"/>
      <c r="H31" s="168"/>
      <c r="I31" s="218">
        <v>23000</v>
      </c>
      <c r="J31" s="218"/>
      <c r="K31" s="168"/>
      <c r="L31" s="168"/>
      <c r="M31" s="168"/>
      <c r="N31" s="163">
        <f t="shared" si="9"/>
        <v>28000</v>
      </c>
      <c r="O31" s="168">
        <v>5000</v>
      </c>
      <c r="P31" s="168"/>
      <c r="Q31" s="168"/>
      <c r="R31" s="168"/>
      <c r="S31" s="218">
        <v>23000</v>
      </c>
      <c r="T31" s="168"/>
      <c r="U31" s="168"/>
      <c r="V31" s="168"/>
      <c r="W31" s="163">
        <f t="shared" si="11"/>
        <v>28000</v>
      </c>
      <c r="X31" s="168">
        <v>5000</v>
      </c>
      <c r="Y31" s="168"/>
      <c r="Z31" s="168"/>
      <c r="AA31" s="168"/>
      <c r="AB31" s="218">
        <v>23000</v>
      </c>
      <c r="AC31" s="168"/>
      <c r="AD31" s="168"/>
      <c r="AE31" s="168"/>
    </row>
    <row r="32" spans="1:31" ht="15.75">
      <c r="A32" s="167">
        <v>3239</v>
      </c>
      <c r="B32" s="155" t="s">
        <v>98</v>
      </c>
      <c r="C32" s="163">
        <f t="shared" si="5"/>
        <v>18000</v>
      </c>
      <c r="D32" s="168"/>
      <c r="E32" s="168"/>
      <c r="F32" s="168"/>
      <c r="G32" s="168">
        <v>18000</v>
      </c>
      <c r="H32" s="168"/>
      <c r="I32" s="218">
        <v>0</v>
      </c>
      <c r="J32" s="218"/>
      <c r="K32" s="168"/>
      <c r="L32" s="168"/>
      <c r="M32" s="168"/>
      <c r="N32" s="163">
        <f t="shared" si="9"/>
        <v>18000</v>
      </c>
      <c r="O32" s="168"/>
      <c r="P32" s="168"/>
      <c r="Q32" s="168">
        <v>18000</v>
      </c>
      <c r="R32" s="168"/>
      <c r="S32" s="218">
        <v>0</v>
      </c>
      <c r="T32" s="168"/>
      <c r="U32" s="168"/>
      <c r="V32" s="168"/>
      <c r="W32" s="163">
        <f t="shared" si="11"/>
        <v>18000</v>
      </c>
      <c r="X32" s="168"/>
      <c r="Y32" s="168"/>
      <c r="Z32" s="168">
        <v>18000</v>
      </c>
      <c r="AA32" s="168"/>
      <c r="AB32" s="218">
        <v>0</v>
      </c>
      <c r="AC32" s="168"/>
      <c r="AD32" s="168"/>
      <c r="AE32" s="168"/>
    </row>
    <row r="33" spans="1:31" ht="26.25">
      <c r="A33" s="167">
        <v>3291</v>
      </c>
      <c r="B33" s="155" t="s">
        <v>104</v>
      </c>
      <c r="C33" s="163">
        <f t="shared" si="5"/>
        <v>21000</v>
      </c>
      <c r="D33" s="168">
        <v>16500</v>
      </c>
      <c r="E33" s="168"/>
      <c r="F33" s="168"/>
      <c r="G33" s="168"/>
      <c r="H33" s="168"/>
      <c r="I33" s="218">
        <v>4500</v>
      </c>
      <c r="J33" s="218"/>
      <c r="K33" s="168"/>
      <c r="L33" s="168"/>
      <c r="M33" s="168"/>
      <c r="N33" s="163">
        <f t="shared" si="9"/>
        <v>21000</v>
      </c>
      <c r="O33" s="168">
        <v>16500</v>
      </c>
      <c r="P33" s="168"/>
      <c r="Q33" s="168"/>
      <c r="R33" s="168"/>
      <c r="S33" s="218">
        <v>4500</v>
      </c>
      <c r="T33" s="168"/>
      <c r="U33" s="168"/>
      <c r="V33" s="168"/>
      <c r="W33" s="163">
        <f t="shared" si="11"/>
        <v>21000</v>
      </c>
      <c r="X33" s="168">
        <v>16500</v>
      </c>
      <c r="Y33" s="168"/>
      <c r="Z33" s="168"/>
      <c r="AA33" s="168"/>
      <c r="AB33" s="218">
        <v>4500</v>
      </c>
      <c r="AC33" s="168"/>
      <c r="AD33" s="168"/>
      <c r="AE33" s="168"/>
    </row>
    <row r="34" spans="1:31" ht="15.75">
      <c r="A34" s="167">
        <v>3292</v>
      </c>
      <c r="B34" s="155" t="s">
        <v>106</v>
      </c>
      <c r="C34" s="163">
        <f t="shared" si="5"/>
        <v>21000</v>
      </c>
      <c r="D34" s="168"/>
      <c r="E34" s="168"/>
      <c r="F34" s="168"/>
      <c r="G34" s="168"/>
      <c r="H34" s="168">
        <v>0</v>
      </c>
      <c r="I34" s="218">
        <v>21000</v>
      </c>
      <c r="J34" s="218"/>
      <c r="K34" s="168"/>
      <c r="L34" s="168"/>
      <c r="M34" s="168"/>
      <c r="N34" s="163">
        <f t="shared" si="9"/>
        <v>21000</v>
      </c>
      <c r="O34" s="168"/>
      <c r="P34" s="168"/>
      <c r="Q34" s="168"/>
      <c r="R34" s="168">
        <v>0</v>
      </c>
      <c r="S34" s="218">
        <v>21000</v>
      </c>
      <c r="T34" s="168"/>
      <c r="U34" s="168"/>
      <c r="V34" s="168"/>
      <c r="W34" s="163">
        <f t="shared" si="11"/>
        <v>21000</v>
      </c>
      <c r="X34" s="168"/>
      <c r="Y34" s="168"/>
      <c r="Z34" s="168"/>
      <c r="AA34" s="168">
        <v>0</v>
      </c>
      <c r="AB34" s="218">
        <v>21000</v>
      </c>
      <c r="AC34" s="168"/>
      <c r="AD34" s="168"/>
      <c r="AE34" s="168"/>
    </row>
    <row r="35" spans="1:31" ht="15.75">
      <c r="A35" s="167">
        <v>3293</v>
      </c>
      <c r="B35" s="155" t="s">
        <v>108</v>
      </c>
      <c r="C35" s="163">
        <f t="shared" si="5"/>
        <v>2000</v>
      </c>
      <c r="D35" s="168"/>
      <c r="E35" s="168"/>
      <c r="F35" s="168"/>
      <c r="G35" s="168"/>
      <c r="H35" s="168">
        <v>0</v>
      </c>
      <c r="I35" s="218">
        <v>2000</v>
      </c>
      <c r="J35" s="218"/>
      <c r="K35" s="168"/>
      <c r="L35" s="168"/>
      <c r="M35" s="168"/>
      <c r="N35" s="163">
        <f t="shared" si="9"/>
        <v>2000</v>
      </c>
      <c r="O35" s="168"/>
      <c r="P35" s="168"/>
      <c r="Q35" s="168"/>
      <c r="R35" s="168">
        <v>0</v>
      </c>
      <c r="S35" s="218">
        <v>2000</v>
      </c>
      <c r="T35" s="168"/>
      <c r="U35" s="168"/>
      <c r="V35" s="168"/>
      <c r="W35" s="163">
        <f t="shared" si="11"/>
        <v>2000</v>
      </c>
      <c r="X35" s="168"/>
      <c r="Y35" s="168"/>
      <c r="Z35" s="168"/>
      <c r="AA35" s="168">
        <v>0</v>
      </c>
      <c r="AB35" s="218">
        <v>2000</v>
      </c>
      <c r="AC35" s="168"/>
      <c r="AD35" s="168"/>
      <c r="AE35" s="168"/>
    </row>
    <row r="36" spans="1:31" ht="15.75">
      <c r="A36" s="167">
        <v>3294</v>
      </c>
      <c r="B36" s="155" t="s">
        <v>110</v>
      </c>
      <c r="C36" s="163">
        <f t="shared" si="5"/>
        <v>1000</v>
      </c>
      <c r="D36" s="168"/>
      <c r="E36" s="168"/>
      <c r="F36" s="168"/>
      <c r="G36" s="168"/>
      <c r="H36" s="168">
        <v>0</v>
      </c>
      <c r="I36" s="218">
        <v>1000</v>
      </c>
      <c r="J36" s="218"/>
      <c r="K36" s="168"/>
      <c r="L36" s="168"/>
      <c r="M36" s="168"/>
      <c r="N36" s="163">
        <f t="shared" si="9"/>
        <v>1000</v>
      </c>
      <c r="O36" s="168"/>
      <c r="P36" s="168"/>
      <c r="Q36" s="168"/>
      <c r="R36" s="168">
        <v>0</v>
      </c>
      <c r="S36" s="218">
        <v>1000</v>
      </c>
      <c r="T36" s="168"/>
      <c r="U36" s="168"/>
      <c r="V36" s="168"/>
      <c r="W36" s="163">
        <f t="shared" si="11"/>
        <v>1000</v>
      </c>
      <c r="X36" s="168"/>
      <c r="Y36" s="168"/>
      <c r="Z36" s="168"/>
      <c r="AA36" s="168">
        <v>0</v>
      </c>
      <c r="AB36" s="218">
        <v>1000</v>
      </c>
      <c r="AC36" s="168"/>
      <c r="AD36" s="168"/>
      <c r="AE36" s="168"/>
    </row>
    <row r="37" spans="1:31" ht="15.75">
      <c r="A37" s="167">
        <v>3295</v>
      </c>
      <c r="B37" s="155" t="s">
        <v>112</v>
      </c>
      <c r="C37" s="163">
        <f t="shared" si="5"/>
        <v>1000</v>
      </c>
      <c r="D37" s="168"/>
      <c r="E37" s="168"/>
      <c r="F37" s="168"/>
      <c r="G37" s="168"/>
      <c r="H37" s="168">
        <v>0</v>
      </c>
      <c r="I37" s="218">
        <v>1000</v>
      </c>
      <c r="J37" s="218"/>
      <c r="K37" s="168"/>
      <c r="L37" s="168"/>
      <c r="M37" s="168"/>
      <c r="N37" s="163">
        <f t="shared" si="9"/>
        <v>1000</v>
      </c>
      <c r="O37" s="168"/>
      <c r="P37" s="168"/>
      <c r="Q37" s="168"/>
      <c r="R37" s="168">
        <v>0</v>
      </c>
      <c r="S37" s="218">
        <v>1000</v>
      </c>
      <c r="T37" s="168"/>
      <c r="U37" s="168"/>
      <c r="V37" s="168"/>
      <c r="W37" s="163">
        <f t="shared" si="11"/>
        <v>1000</v>
      </c>
      <c r="X37" s="168"/>
      <c r="Y37" s="168"/>
      <c r="Z37" s="168"/>
      <c r="AA37" s="168">
        <v>0</v>
      </c>
      <c r="AB37" s="218">
        <v>1000</v>
      </c>
      <c r="AC37" s="168"/>
      <c r="AD37" s="168"/>
      <c r="AE37" s="168"/>
    </row>
    <row r="38" spans="1:31" s="229" customFormat="1" ht="15.75">
      <c r="A38" s="167">
        <v>3296</v>
      </c>
      <c r="B38" s="155" t="s">
        <v>114</v>
      </c>
      <c r="C38" s="163">
        <f t="shared" si="5"/>
        <v>60000</v>
      </c>
      <c r="D38" s="168"/>
      <c r="E38" s="168"/>
      <c r="F38" s="168"/>
      <c r="G38" s="168"/>
      <c r="H38" s="168"/>
      <c r="I38" s="237">
        <v>60000</v>
      </c>
      <c r="J38" s="237"/>
      <c r="K38" s="168"/>
      <c r="L38" s="168"/>
      <c r="M38" s="168"/>
      <c r="N38" s="163"/>
      <c r="O38" s="168"/>
      <c r="P38" s="168"/>
      <c r="Q38" s="168"/>
      <c r="R38" s="168"/>
      <c r="S38" s="237"/>
      <c r="T38" s="168"/>
      <c r="U38" s="168"/>
      <c r="V38" s="168"/>
      <c r="W38" s="163"/>
      <c r="X38" s="168"/>
      <c r="Y38" s="168"/>
      <c r="Z38" s="168"/>
      <c r="AA38" s="168"/>
      <c r="AB38" s="237"/>
      <c r="AC38" s="168"/>
      <c r="AD38" s="168"/>
      <c r="AE38" s="168"/>
    </row>
    <row r="39" spans="1:31" ht="15.75">
      <c r="A39" s="167">
        <v>3299</v>
      </c>
      <c r="B39" s="155" t="s">
        <v>26</v>
      </c>
      <c r="C39" s="163">
        <f t="shared" si="5"/>
        <v>2000</v>
      </c>
      <c r="D39" s="168">
        <v>1000</v>
      </c>
      <c r="E39" s="168"/>
      <c r="F39" s="168"/>
      <c r="G39" s="168">
        <v>1000</v>
      </c>
      <c r="H39" s="168">
        <v>0</v>
      </c>
      <c r="I39" s="168">
        <v>0</v>
      </c>
      <c r="J39" s="168"/>
      <c r="K39" s="168"/>
      <c r="L39" s="168"/>
      <c r="M39" s="168"/>
      <c r="N39" s="163">
        <f t="shared" si="9"/>
        <v>2000</v>
      </c>
      <c r="O39" s="168">
        <v>1000</v>
      </c>
      <c r="P39" s="168"/>
      <c r="Q39" s="168">
        <v>1000</v>
      </c>
      <c r="R39" s="168">
        <v>0</v>
      </c>
      <c r="S39" s="168">
        <v>0</v>
      </c>
      <c r="T39" s="168"/>
      <c r="U39" s="168"/>
      <c r="V39" s="168"/>
      <c r="W39" s="163">
        <f t="shared" si="11"/>
        <v>2000</v>
      </c>
      <c r="X39" s="168">
        <v>1000</v>
      </c>
      <c r="Y39" s="168"/>
      <c r="Z39" s="168">
        <v>1000</v>
      </c>
      <c r="AA39" s="168">
        <v>0</v>
      </c>
      <c r="AB39" s="168">
        <v>0</v>
      </c>
      <c r="AC39" s="168"/>
      <c r="AD39" s="168"/>
      <c r="AE39" s="168"/>
    </row>
    <row r="40" spans="1:31" ht="30.75" customHeight="1">
      <c r="A40" s="167">
        <v>3431</v>
      </c>
      <c r="B40" s="155" t="s">
        <v>124</v>
      </c>
      <c r="C40" s="163">
        <f t="shared" si="5"/>
        <v>2500</v>
      </c>
      <c r="D40" s="168"/>
      <c r="E40" s="168"/>
      <c r="F40" s="168"/>
      <c r="G40" s="168"/>
      <c r="H40" s="168">
        <v>0</v>
      </c>
      <c r="I40" s="218">
        <v>2500</v>
      </c>
      <c r="J40" s="218"/>
      <c r="K40" s="168"/>
      <c r="L40" s="168"/>
      <c r="M40" s="168"/>
      <c r="N40" s="163">
        <f t="shared" si="9"/>
        <v>2500</v>
      </c>
      <c r="O40" s="168"/>
      <c r="P40" s="168"/>
      <c r="Q40" s="168"/>
      <c r="R40" s="168">
        <v>0</v>
      </c>
      <c r="S40" s="218">
        <v>2500</v>
      </c>
      <c r="T40" s="168"/>
      <c r="U40" s="168"/>
      <c r="V40" s="168"/>
      <c r="W40" s="163">
        <f t="shared" si="11"/>
        <v>2500</v>
      </c>
      <c r="X40" s="168"/>
      <c r="Y40" s="168"/>
      <c r="Z40" s="168"/>
      <c r="AA40" s="168">
        <v>0</v>
      </c>
      <c r="AB40" s="218">
        <v>2500</v>
      </c>
      <c r="AC40" s="168"/>
      <c r="AD40" s="168"/>
      <c r="AE40" s="168"/>
    </row>
    <row r="41" spans="1:31" s="141" customFormat="1" ht="26.25">
      <c r="A41" s="167">
        <v>3432</v>
      </c>
      <c r="B41" s="155" t="s">
        <v>329</v>
      </c>
      <c r="C41" s="163">
        <f t="shared" si="5"/>
        <v>400</v>
      </c>
      <c r="D41" s="168"/>
      <c r="E41" s="168"/>
      <c r="F41" s="168"/>
      <c r="G41" s="168">
        <v>400</v>
      </c>
      <c r="H41" s="168">
        <v>0</v>
      </c>
      <c r="I41" s="218">
        <v>0</v>
      </c>
      <c r="J41" s="218"/>
      <c r="K41" s="168"/>
      <c r="L41" s="168"/>
      <c r="M41" s="168"/>
      <c r="N41" s="163">
        <f t="shared" si="9"/>
        <v>400</v>
      </c>
      <c r="O41" s="168"/>
      <c r="P41" s="168"/>
      <c r="Q41" s="168">
        <v>400</v>
      </c>
      <c r="R41" s="168">
        <v>0</v>
      </c>
      <c r="S41" s="218">
        <v>0</v>
      </c>
      <c r="T41" s="168"/>
      <c r="U41" s="168"/>
      <c r="V41" s="168"/>
      <c r="W41" s="163">
        <f t="shared" si="11"/>
        <v>400</v>
      </c>
      <c r="X41" s="168"/>
      <c r="Y41" s="168"/>
      <c r="Z41" s="168">
        <v>400</v>
      </c>
      <c r="AA41" s="168">
        <v>0</v>
      </c>
      <c r="AB41" s="218">
        <v>0</v>
      </c>
      <c r="AC41" s="168"/>
      <c r="AD41" s="168"/>
      <c r="AE41" s="168"/>
    </row>
    <row r="42" spans="1:31" s="141" customFormat="1" ht="15.75">
      <c r="A42" s="167">
        <v>3433</v>
      </c>
      <c r="B42" s="155" t="s">
        <v>128</v>
      </c>
      <c r="C42" s="163">
        <f t="shared" si="5"/>
        <v>23100</v>
      </c>
      <c r="D42" s="168"/>
      <c r="E42" s="168"/>
      <c r="F42" s="168"/>
      <c r="G42" s="168">
        <v>100</v>
      </c>
      <c r="H42" s="168">
        <v>0</v>
      </c>
      <c r="I42" s="218">
        <v>23000</v>
      </c>
      <c r="J42" s="218"/>
      <c r="K42" s="168"/>
      <c r="L42" s="168"/>
      <c r="M42" s="168"/>
      <c r="N42" s="163">
        <f t="shared" si="9"/>
        <v>100</v>
      </c>
      <c r="O42" s="168"/>
      <c r="P42" s="168"/>
      <c r="Q42" s="168">
        <v>100</v>
      </c>
      <c r="R42" s="168">
        <v>0</v>
      </c>
      <c r="S42" s="218">
        <v>0</v>
      </c>
      <c r="T42" s="168"/>
      <c r="U42" s="168"/>
      <c r="V42" s="168"/>
      <c r="W42" s="163">
        <f t="shared" si="11"/>
        <v>100</v>
      </c>
      <c r="X42" s="168"/>
      <c r="Y42" s="168"/>
      <c r="Z42" s="168">
        <v>100</v>
      </c>
      <c r="AA42" s="168">
        <v>0</v>
      </c>
      <c r="AB42" s="218">
        <v>0</v>
      </c>
      <c r="AC42" s="168"/>
      <c r="AD42" s="168"/>
      <c r="AE42" s="168"/>
    </row>
    <row r="43" spans="1:31" ht="15.75">
      <c r="A43" s="167">
        <v>3434</v>
      </c>
      <c r="B43" s="155" t="s">
        <v>130</v>
      </c>
      <c r="C43" s="163">
        <f t="shared" si="5"/>
        <v>1000</v>
      </c>
      <c r="D43" s="169"/>
      <c r="E43" s="169"/>
      <c r="F43" s="169"/>
      <c r="G43" s="169"/>
      <c r="H43" s="169">
        <v>0</v>
      </c>
      <c r="I43" s="218">
        <v>1000</v>
      </c>
      <c r="J43" s="218"/>
      <c r="K43" s="169"/>
      <c r="L43" s="169"/>
      <c r="M43" s="169"/>
      <c r="N43" s="163">
        <f t="shared" si="9"/>
        <v>1000</v>
      </c>
      <c r="O43" s="169"/>
      <c r="P43" s="169"/>
      <c r="Q43" s="169"/>
      <c r="R43" s="169">
        <v>0</v>
      </c>
      <c r="S43" s="218">
        <v>1000</v>
      </c>
      <c r="T43" s="169"/>
      <c r="U43" s="169"/>
      <c r="V43" s="169"/>
      <c r="W43" s="163">
        <f t="shared" si="11"/>
        <v>1000</v>
      </c>
      <c r="X43" s="169"/>
      <c r="Y43" s="169"/>
      <c r="Z43" s="169"/>
      <c r="AA43" s="169">
        <v>0</v>
      </c>
      <c r="AB43" s="218">
        <v>1000</v>
      </c>
      <c r="AC43" s="169"/>
      <c r="AD43" s="169"/>
      <c r="AE43" s="169"/>
    </row>
    <row r="44" spans="1:31" ht="26.25" customHeight="1">
      <c r="A44" s="167">
        <v>3721</v>
      </c>
      <c r="B44" s="155" t="s">
        <v>136</v>
      </c>
      <c r="C44" s="163">
        <f t="shared" si="5"/>
        <v>58000</v>
      </c>
      <c r="D44" s="169"/>
      <c r="E44" s="169"/>
      <c r="F44" s="169"/>
      <c r="G44" s="169"/>
      <c r="H44" s="169">
        <v>58000</v>
      </c>
      <c r="I44" s="169">
        <v>0</v>
      </c>
      <c r="J44" s="169"/>
      <c r="K44" s="169"/>
      <c r="L44" s="169"/>
      <c r="M44" s="169"/>
      <c r="N44" s="163">
        <f t="shared" si="9"/>
        <v>58000</v>
      </c>
      <c r="O44" s="169"/>
      <c r="P44" s="169"/>
      <c r="Q44" s="169"/>
      <c r="R44" s="169">
        <v>58000</v>
      </c>
      <c r="S44" s="169">
        <v>0</v>
      </c>
      <c r="T44" s="169"/>
      <c r="U44" s="169"/>
      <c r="V44" s="169"/>
      <c r="W44" s="163">
        <f t="shared" si="11"/>
        <v>58000</v>
      </c>
      <c r="X44" s="169"/>
      <c r="Y44" s="169"/>
      <c r="Z44" s="169"/>
      <c r="AA44" s="169">
        <v>58000</v>
      </c>
      <c r="AB44" s="169">
        <v>0</v>
      </c>
      <c r="AC44" s="169"/>
      <c r="AD44" s="169"/>
      <c r="AE44" s="169"/>
    </row>
    <row r="45" spans="1:31" ht="30" customHeight="1">
      <c r="A45" s="167">
        <v>3722</v>
      </c>
      <c r="B45" s="155" t="s">
        <v>138</v>
      </c>
      <c r="C45" s="163">
        <f t="shared" si="5"/>
        <v>0</v>
      </c>
      <c r="D45" s="169"/>
      <c r="E45" s="169"/>
      <c r="F45" s="169"/>
      <c r="G45" s="169"/>
      <c r="H45" s="169"/>
      <c r="I45" s="169">
        <v>0</v>
      </c>
      <c r="J45" s="169"/>
      <c r="K45" s="169"/>
      <c r="L45" s="169"/>
      <c r="M45" s="169"/>
      <c r="N45" s="163">
        <f t="shared" si="9"/>
        <v>0</v>
      </c>
      <c r="O45" s="169"/>
      <c r="P45" s="169"/>
      <c r="Q45" s="169"/>
      <c r="R45" s="169"/>
      <c r="S45" s="169">
        <v>0</v>
      </c>
      <c r="T45" s="169"/>
      <c r="U45" s="169"/>
      <c r="V45" s="169"/>
      <c r="W45" s="163">
        <f t="shared" si="11"/>
        <v>0</v>
      </c>
      <c r="X45" s="169"/>
      <c r="Y45" s="169"/>
      <c r="Z45" s="169"/>
      <c r="AA45" s="169"/>
      <c r="AB45" s="169">
        <v>0</v>
      </c>
      <c r="AC45" s="169"/>
      <c r="AD45" s="169"/>
      <c r="AE45" s="169"/>
    </row>
    <row r="46" spans="1:31" s="229" customFormat="1" ht="30" customHeight="1">
      <c r="A46" s="167">
        <v>4223</v>
      </c>
      <c r="B46" s="155" t="s">
        <v>168</v>
      </c>
      <c r="C46" s="163">
        <f t="shared" si="5"/>
        <v>10000</v>
      </c>
      <c r="D46" s="169"/>
      <c r="E46" s="169"/>
      <c r="F46" s="169"/>
      <c r="G46" s="169"/>
      <c r="H46" s="169"/>
      <c r="I46" s="169"/>
      <c r="J46" s="169"/>
      <c r="K46" s="169">
        <v>10000</v>
      </c>
      <c r="L46" s="169"/>
      <c r="M46" s="169"/>
      <c r="N46" s="163"/>
      <c r="O46" s="169"/>
      <c r="P46" s="169"/>
      <c r="Q46" s="169"/>
      <c r="R46" s="169"/>
      <c r="S46" s="169"/>
      <c r="T46" s="169"/>
      <c r="U46" s="169"/>
      <c r="V46" s="169"/>
      <c r="W46" s="163"/>
      <c r="X46" s="169"/>
      <c r="Y46" s="169"/>
      <c r="Z46" s="169"/>
      <c r="AA46" s="169"/>
      <c r="AB46" s="169"/>
      <c r="AC46" s="169"/>
      <c r="AD46" s="169"/>
      <c r="AE46" s="169"/>
    </row>
    <row r="47" spans="1:31" s="229" customFormat="1" ht="30" customHeight="1">
      <c r="A47" s="167">
        <v>4227</v>
      </c>
      <c r="B47" s="155" t="s">
        <v>45</v>
      </c>
      <c r="C47" s="163">
        <f t="shared" si="5"/>
        <v>20000</v>
      </c>
      <c r="D47" s="169"/>
      <c r="E47" s="169"/>
      <c r="F47" s="169"/>
      <c r="G47" s="169">
        <v>20000</v>
      </c>
      <c r="H47" s="169"/>
      <c r="I47" s="169"/>
      <c r="J47" s="169"/>
      <c r="K47" s="169"/>
      <c r="L47" s="169"/>
      <c r="M47" s="169"/>
      <c r="N47" s="163"/>
      <c r="O47" s="169"/>
      <c r="P47" s="169"/>
      <c r="Q47" s="169"/>
      <c r="R47" s="169"/>
      <c r="S47" s="169"/>
      <c r="T47" s="169"/>
      <c r="U47" s="169"/>
      <c r="V47" s="169"/>
      <c r="W47" s="163"/>
      <c r="X47" s="169"/>
      <c r="Y47" s="169"/>
      <c r="Z47" s="169"/>
      <c r="AA47" s="169"/>
      <c r="AB47" s="169"/>
      <c r="AC47" s="169"/>
      <c r="AD47" s="169"/>
      <c r="AE47" s="169"/>
    </row>
    <row r="48" spans="1:31" ht="15">
      <c r="A48" s="154"/>
      <c r="B48" s="155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</row>
    <row r="49" spans="1:31" ht="26.25">
      <c r="A49" s="159" t="s">
        <v>36</v>
      </c>
      <c r="B49" s="160" t="s">
        <v>319</v>
      </c>
      <c r="C49" s="161">
        <f t="shared" ref="C49:O49" si="13">SUM(C51,C58,C63)</f>
        <v>86000</v>
      </c>
      <c r="D49" s="161">
        <f t="shared" ref="D49" si="14">SUM(D51,D58,D63)</f>
        <v>86000</v>
      </c>
      <c r="E49" s="161">
        <f t="shared" si="13"/>
        <v>0</v>
      </c>
      <c r="F49" s="161">
        <f t="shared" si="13"/>
        <v>0</v>
      </c>
      <c r="G49" s="161">
        <f t="shared" si="13"/>
        <v>0</v>
      </c>
      <c r="H49" s="161">
        <f t="shared" si="13"/>
        <v>0</v>
      </c>
      <c r="I49" s="161">
        <f t="shared" ref="I49" si="15">SUM(I51,I58,I63)</f>
        <v>0</v>
      </c>
      <c r="J49" s="161">
        <f t="shared" si="13"/>
        <v>0</v>
      </c>
      <c r="K49" s="161">
        <f t="shared" si="13"/>
        <v>0</v>
      </c>
      <c r="L49" s="161">
        <f t="shared" si="13"/>
        <v>0</v>
      </c>
      <c r="M49" s="161">
        <f t="shared" si="13"/>
        <v>0</v>
      </c>
      <c r="N49" s="161">
        <f t="shared" si="13"/>
        <v>112000</v>
      </c>
      <c r="O49" s="161">
        <f t="shared" si="13"/>
        <v>86000</v>
      </c>
      <c r="P49" s="161"/>
      <c r="Q49" s="161">
        <f t="shared" ref="Q49:X49" si="16">SUM(Q51,Q58,Q63)</f>
        <v>0</v>
      </c>
      <c r="R49" s="161">
        <f t="shared" si="16"/>
        <v>0</v>
      </c>
      <c r="S49" s="161">
        <f t="shared" si="16"/>
        <v>26000</v>
      </c>
      <c r="T49" s="161">
        <f t="shared" si="16"/>
        <v>0</v>
      </c>
      <c r="U49" s="161">
        <f t="shared" si="16"/>
        <v>0</v>
      </c>
      <c r="V49" s="161">
        <f t="shared" si="16"/>
        <v>0</v>
      </c>
      <c r="W49" s="161">
        <f t="shared" si="16"/>
        <v>112000</v>
      </c>
      <c r="X49" s="161">
        <f t="shared" si="16"/>
        <v>86000</v>
      </c>
      <c r="Y49" s="161"/>
      <c r="Z49" s="161">
        <f t="shared" ref="Z49:AE49" si="17">SUM(Z51,Z58,Z63)</f>
        <v>0</v>
      </c>
      <c r="AA49" s="161">
        <f t="shared" si="17"/>
        <v>0</v>
      </c>
      <c r="AB49" s="161">
        <f t="shared" si="17"/>
        <v>26000</v>
      </c>
      <c r="AC49" s="161">
        <f t="shared" si="17"/>
        <v>0</v>
      </c>
      <c r="AD49" s="161">
        <f t="shared" si="17"/>
        <v>0</v>
      </c>
      <c r="AE49" s="161">
        <f t="shared" si="17"/>
        <v>0</v>
      </c>
    </row>
    <row r="50" spans="1:31" ht="15.75">
      <c r="A50" s="154"/>
      <c r="B50" s="162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</row>
    <row r="51" spans="1:31" ht="26.25">
      <c r="A51" s="164" t="s">
        <v>35</v>
      </c>
      <c r="B51" s="165" t="s">
        <v>320</v>
      </c>
      <c r="C51" s="166">
        <f t="shared" ref="C51:C56" si="18">SUM(D51:M51)</f>
        <v>35000</v>
      </c>
      <c r="D51" s="166">
        <f>SUM(D52:D56)</f>
        <v>35000</v>
      </c>
      <c r="E51" s="166">
        <f>SUM(E52:E56)</f>
        <v>0</v>
      </c>
      <c r="F51" s="166">
        <f>SUM(F52:F55)</f>
        <v>0</v>
      </c>
      <c r="G51" s="166"/>
      <c r="H51" s="166"/>
      <c r="I51" s="166"/>
      <c r="J51" s="166"/>
      <c r="K51" s="166"/>
      <c r="L51" s="166"/>
      <c r="M51" s="166"/>
      <c r="N51" s="166">
        <f>SUM(O51:V51)</f>
        <v>35000</v>
      </c>
      <c r="O51" s="166">
        <f>SUM(O52:O55)</f>
        <v>35000</v>
      </c>
      <c r="P51" s="166"/>
      <c r="Q51" s="166"/>
      <c r="R51" s="166"/>
      <c r="S51" s="166"/>
      <c r="T51" s="166"/>
      <c r="U51" s="166"/>
      <c r="V51" s="166"/>
      <c r="W51" s="166">
        <f>SUM(X51:AE51)</f>
        <v>35000</v>
      </c>
      <c r="X51" s="166">
        <f>SUM(X52:X55)</f>
        <v>35000</v>
      </c>
      <c r="Y51" s="166"/>
      <c r="Z51" s="166"/>
      <c r="AA51" s="166"/>
      <c r="AB51" s="166"/>
      <c r="AC51" s="166"/>
      <c r="AD51" s="166"/>
      <c r="AE51" s="166"/>
    </row>
    <row r="52" spans="1:31" ht="15.75">
      <c r="A52" s="167">
        <v>3222</v>
      </c>
      <c r="B52" s="155" t="s">
        <v>44</v>
      </c>
      <c r="C52" s="163">
        <f t="shared" si="18"/>
        <v>15000</v>
      </c>
      <c r="D52" s="169">
        <v>15000</v>
      </c>
      <c r="E52" s="169"/>
      <c r="F52" s="169"/>
      <c r="G52" s="163"/>
      <c r="H52" s="163"/>
      <c r="I52" s="169"/>
      <c r="J52" s="169"/>
      <c r="K52" s="169"/>
      <c r="L52" s="169"/>
      <c r="M52" s="169"/>
      <c r="N52" s="163">
        <f t="shared" ref="N52:N55" si="19">SUM(O52:V52)</f>
        <v>15000</v>
      </c>
      <c r="O52" s="169">
        <v>15000</v>
      </c>
      <c r="P52" s="169"/>
      <c r="Q52" s="163"/>
      <c r="R52" s="163"/>
      <c r="S52" s="169"/>
      <c r="T52" s="169"/>
      <c r="U52" s="169"/>
      <c r="V52" s="169"/>
      <c r="W52" s="163">
        <f t="shared" ref="W52:W55" si="20">SUM(X52:AE52)</f>
        <v>15000</v>
      </c>
      <c r="X52" s="169">
        <v>15000</v>
      </c>
      <c r="Y52" s="169"/>
      <c r="Z52" s="163"/>
      <c r="AA52" s="163"/>
      <c r="AB52" s="169"/>
      <c r="AC52" s="169"/>
      <c r="AD52" s="169"/>
      <c r="AE52" s="169"/>
    </row>
    <row r="53" spans="1:31" s="217" customFormat="1" ht="15.75">
      <c r="A53" s="167">
        <v>3225</v>
      </c>
      <c r="B53" s="155" t="s">
        <v>359</v>
      </c>
      <c r="C53" s="163">
        <f t="shared" si="18"/>
        <v>0</v>
      </c>
      <c r="D53" s="169">
        <v>0</v>
      </c>
      <c r="E53" s="169"/>
      <c r="F53" s="169"/>
      <c r="G53" s="163"/>
      <c r="H53" s="163"/>
      <c r="I53" s="169"/>
      <c r="J53" s="169"/>
      <c r="K53" s="169"/>
      <c r="L53" s="169"/>
      <c r="M53" s="169"/>
      <c r="N53" s="163"/>
      <c r="O53" s="169">
        <v>10000</v>
      </c>
      <c r="P53" s="169"/>
      <c r="Q53" s="163"/>
      <c r="R53" s="163"/>
      <c r="S53" s="169"/>
      <c r="T53" s="169"/>
      <c r="U53" s="169"/>
      <c r="V53" s="169"/>
      <c r="W53" s="163"/>
      <c r="X53" s="169">
        <v>10000</v>
      </c>
      <c r="Y53" s="169"/>
      <c r="Z53" s="163"/>
      <c r="AA53" s="163"/>
      <c r="AB53" s="169"/>
      <c r="AC53" s="169"/>
      <c r="AD53" s="169"/>
      <c r="AE53" s="169"/>
    </row>
    <row r="54" spans="1:31" ht="30" customHeight="1">
      <c r="A54" s="167">
        <v>4227</v>
      </c>
      <c r="B54" s="155" t="s">
        <v>45</v>
      </c>
      <c r="C54" s="163">
        <f t="shared" si="18"/>
        <v>0</v>
      </c>
      <c r="D54" s="168">
        <v>0</v>
      </c>
      <c r="E54" s="168"/>
      <c r="F54" s="168"/>
      <c r="G54" s="172"/>
      <c r="H54" s="172"/>
      <c r="I54" s="168"/>
      <c r="J54" s="168"/>
      <c r="K54" s="168"/>
      <c r="L54" s="168"/>
      <c r="M54" s="168"/>
      <c r="N54" s="163">
        <f t="shared" si="19"/>
        <v>5000</v>
      </c>
      <c r="O54" s="168">
        <v>5000</v>
      </c>
      <c r="P54" s="168"/>
      <c r="Q54" s="172"/>
      <c r="R54" s="172"/>
      <c r="S54" s="168"/>
      <c r="T54" s="168"/>
      <c r="U54" s="168"/>
      <c r="V54" s="168"/>
      <c r="W54" s="163">
        <f t="shared" si="20"/>
        <v>5000</v>
      </c>
      <c r="X54" s="168">
        <v>5000</v>
      </c>
      <c r="Y54" s="168"/>
      <c r="Z54" s="172"/>
      <c r="AA54" s="172"/>
      <c r="AB54" s="168"/>
      <c r="AC54" s="168"/>
      <c r="AD54" s="168"/>
      <c r="AE54" s="168"/>
    </row>
    <row r="55" spans="1:31" ht="15.75">
      <c r="A55" s="167">
        <v>3299</v>
      </c>
      <c r="B55" s="155" t="s">
        <v>321</v>
      </c>
      <c r="C55" s="163">
        <f t="shared" si="18"/>
        <v>5000</v>
      </c>
      <c r="D55" s="168">
        <v>5000</v>
      </c>
      <c r="E55" s="168"/>
      <c r="F55" s="168"/>
      <c r="G55" s="168"/>
      <c r="H55" s="168"/>
      <c r="I55" s="168"/>
      <c r="J55" s="168"/>
      <c r="K55" s="168"/>
      <c r="L55" s="168"/>
      <c r="M55" s="168"/>
      <c r="N55" s="163">
        <f t="shared" si="19"/>
        <v>5000</v>
      </c>
      <c r="O55" s="168">
        <v>5000</v>
      </c>
      <c r="P55" s="168"/>
      <c r="Q55" s="168"/>
      <c r="R55" s="168"/>
      <c r="S55" s="168"/>
      <c r="T55" s="168"/>
      <c r="U55" s="168"/>
      <c r="V55" s="168"/>
      <c r="W55" s="163">
        <f t="shared" si="20"/>
        <v>5000</v>
      </c>
      <c r="X55" s="168">
        <v>5000</v>
      </c>
      <c r="Y55" s="168"/>
      <c r="Z55" s="168"/>
      <c r="AA55" s="168"/>
      <c r="AB55" s="168"/>
      <c r="AC55" s="168"/>
      <c r="AD55" s="168"/>
      <c r="AE55" s="168"/>
    </row>
    <row r="56" spans="1:31" ht="15.75">
      <c r="A56" s="167">
        <v>4223</v>
      </c>
      <c r="B56" s="155" t="s">
        <v>168</v>
      </c>
      <c r="C56" s="163">
        <f t="shared" si="18"/>
        <v>15000</v>
      </c>
      <c r="D56" s="168">
        <v>15000</v>
      </c>
      <c r="E56" s="168"/>
      <c r="F56" s="168"/>
      <c r="G56" s="168"/>
      <c r="H56" s="168"/>
      <c r="I56" s="168"/>
      <c r="J56" s="168"/>
      <c r="K56" s="168"/>
      <c r="L56" s="168"/>
      <c r="M56" s="168"/>
      <c r="N56" s="169"/>
      <c r="O56" s="168"/>
      <c r="P56" s="168"/>
      <c r="Q56" s="168"/>
      <c r="R56" s="168"/>
      <c r="S56" s="168"/>
      <c r="T56" s="168"/>
      <c r="U56" s="168"/>
      <c r="V56" s="168"/>
      <c r="W56" s="169"/>
      <c r="X56" s="168"/>
      <c r="Y56" s="168"/>
      <c r="Z56" s="168"/>
      <c r="AA56" s="168"/>
      <c r="AB56" s="168"/>
      <c r="AC56" s="168"/>
      <c r="AD56" s="168"/>
      <c r="AE56" s="168"/>
    </row>
    <row r="57" spans="1:31" ht="15">
      <c r="A57" s="154"/>
      <c r="B57" s="155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</row>
    <row r="58" spans="1:31" ht="26.25">
      <c r="A58" s="164" t="s">
        <v>35</v>
      </c>
      <c r="B58" s="165" t="s">
        <v>322</v>
      </c>
      <c r="C58" s="166">
        <f>SUM(D58:M58)</f>
        <v>51000</v>
      </c>
      <c r="D58" s="166">
        <f>SUM(D59:D61)</f>
        <v>51000</v>
      </c>
      <c r="E58" s="166">
        <f>SUM(E59:E61)</f>
        <v>0</v>
      </c>
      <c r="F58" s="166">
        <f>SUM(F59:F61)</f>
        <v>0</v>
      </c>
      <c r="G58" s="166"/>
      <c r="H58" s="166">
        <f>SUM(H59)</f>
        <v>0</v>
      </c>
      <c r="I58" s="166">
        <f>SUM(I59)</f>
        <v>0</v>
      </c>
      <c r="J58" s="166">
        <f>SUM(J59)</f>
        <v>0</v>
      </c>
      <c r="K58" s="166"/>
      <c r="L58" s="166"/>
      <c r="M58" s="166"/>
      <c r="N58" s="166">
        <f>SUM(O58:V58)</f>
        <v>51000</v>
      </c>
      <c r="O58" s="166">
        <f>SUM(O59:O61)</f>
        <v>51000</v>
      </c>
      <c r="P58" s="166"/>
      <c r="Q58" s="166"/>
      <c r="R58" s="166">
        <f>SUM(R59)</f>
        <v>0</v>
      </c>
      <c r="S58" s="166">
        <f>SUM(S59)</f>
        <v>0</v>
      </c>
      <c r="T58" s="166"/>
      <c r="U58" s="166"/>
      <c r="V58" s="166"/>
      <c r="W58" s="166">
        <f>SUM(X58:AE58)</f>
        <v>51000</v>
      </c>
      <c r="X58" s="166">
        <f>SUM(X59:X61)</f>
        <v>51000</v>
      </c>
      <c r="Y58" s="166"/>
      <c r="Z58" s="166"/>
      <c r="AA58" s="166">
        <f>SUM(AA59)</f>
        <v>0</v>
      </c>
      <c r="AB58" s="166">
        <f>SUM(AB59)</f>
        <v>0</v>
      </c>
      <c r="AC58" s="166"/>
      <c r="AD58" s="166"/>
      <c r="AE58" s="166"/>
    </row>
    <row r="59" spans="1:31" ht="15.75">
      <c r="A59" s="173">
        <v>3237</v>
      </c>
      <c r="B59" s="174" t="s">
        <v>94</v>
      </c>
      <c r="C59" s="163">
        <f>SUM(D59:M59)</f>
        <v>40000</v>
      </c>
      <c r="D59" s="169">
        <v>40000</v>
      </c>
      <c r="E59" s="169"/>
      <c r="F59" s="169"/>
      <c r="G59" s="169"/>
      <c r="H59" s="169"/>
      <c r="I59" s="169">
        <v>0</v>
      </c>
      <c r="J59" s="169"/>
      <c r="K59" s="169"/>
      <c r="L59" s="169"/>
      <c r="M59" s="169"/>
      <c r="N59" s="169">
        <f>SUM(O59:V59)</f>
        <v>40000</v>
      </c>
      <c r="O59" s="169">
        <v>40000</v>
      </c>
      <c r="P59" s="169"/>
      <c r="Q59" s="169"/>
      <c r="R59" s="169"/>
      <c r="S59" s="169">
        <v>0</v>
      </c>
      <c r="T59" s="169"/>
      <c r="U59" s="169"/>
      <c r="V59" s="169"/>
      <c r="W59" s="169">
        <f>SUM(X59:AE59)</f>
        <v>40000</v>
      </c>
      <c r="X59" s="169">
        <v>40000</v>
      </c>
      <c r="Y59" s="169"/>
      <c r="Z59" s="169"/>
      <c r="AA59" s="169"/>
      <c r="AB59" s="169">
        <v>0</v>
      </c>
      <c r="AC59" s="169"/>
      <c r="AD59" s="169"/>
      <c r="AE59" s="169"/>
    </row>
    <row r="60" spans="1:31" ht="15.75">
      <c r="A60" s="171">
        <v>3236</v>
      </c>
      <c r="B60" s="155" t="s">
        <v>92</v>
      </c>
      <c r="C60" s="163">
        <f>SUM(D60:M60)</f>
        <v>11000</v>
      </c>
      <c r="D60" s="169">
        <v>11000</v>
      </c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>
        <v>11000</v>
      </c>
      <c r="P60" s="169"/>
      <c r="Q60" s="169"/>
      <c r="R60" s="169"/>
      <c r="S60" s="169"/>
      <c r="T60" s="169"/>
      <c r="U60" s="169"/>
      <c r="V60" s="169"/>
      <c r="W60" s="169"/>
      <c r="X60" s="169">
        <v>11000</v>
      </c>
      <c r="Y60" s="169"/>
      <c r="Z60" s="169"/>
      <c r="AA60" s="169"/>
      <c r="AB60" s="169"/>
      <c r="AC60" s="169"/>
      <c r="AD60" s="169"/>
      <c r="AE60" s="169"/>
    </row>
    <row r="61" spans="1:31" ht="15">
      <c r="A61" s="154"/>
      <c r="B61" s="155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</row>
    <row r="62" spans="1:31" ht="15">
      <c r="A62" s="154"/>
      <c r="B62" s="155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  <c r="AD62" s="169"/>
      <c r="AE62" s="169"/>
    </row>
    <row r="63" spans="1:31" ht="26.25">
      <c r="A63" s="164" t="s">
        <v>35</v>
      </c>
      <c r="B63" s="165" t="s">
        <v>323</v>
      </c>
      <c r="C63" s="166">
        <f>SUM(C66)</f>
        <v>0</v>
      </c>
      <c r="D63" s="166">
        <f t="shared" ref="D63" si="21">SUM(D66)</f>
        <v>0</v>
      </c>
      <c r="E63" s="166">
        <f t="shared" ref="E63:M63" si="22">SUM(E66)</f>
        <v>0</v>
      </c>
      <c r="F63" s="166">
        <f t="shared" si="22"/>
        <v>0</v>
      </c>
      <c r="G63" s="166">
        <f t="shared" si="22"/>
        <v>0</v>
      </c>
      <c r="H63" s="166">
        <f t="shared" si="22"/>
        <v>0</v>
      </c>
      <c r="I63" s="166">
        <f t="shared" ref="I63" si="23">SUM(I66)</f>
        <v>0</v>
      </c>
      <c r="J63" s="166">
        <f t="shared" si="22"/>
        <v>0</v>
      </c>
      <c r="K63" s="166">
        <f t="shared" si="22"/>
        <v>0</v>
      </c>
      <c r="L63" s="166">
        <f t="shared" si="22"/>
        <v>0</v>
      </c>
      <c r="M63" s="166">
        <f t="shared" si="22"/>
        <v>0</v>
      </c>
      <c r="N63" s="166">
        <f>SUM(N66)</f>
        <v>26000</v>
      </c>
      <c r="O63" s="166">
        <f t="shared" ref="O63:V63" si="24">SUM(O66)</f>
        <v>0</v>
      </c>
      <c r="P63" s="166">
        <f t="shared" si="24"/>
        <v>0</v>
      </c>
      <c r="Q63" s="166">
        <f t="shared" si="24"/>
        <v>0</v>
      </c>
      <c r="R63" s="166">
        <f t="shared" si="24"/>
        <v>0</v>
      </c>
      <c r="S63" s="166">
        <f t="shared" si="24"/>
        <v>26000</v>
      </c>
      <c r="T63" s="166">
        <f t="shared" si="24"/>
        <v>0</v>
      </c>
      <c r="U63" s="166">
        <f t="shared" si="24"/>
        <v>0</v>
      </c>
      <c r="V63" s="166">
        <f t="shared" si="24"/>
        <v>0</v>
      </c>
      <c r="W63" s="166">
        <f>SUM(W66)</f>
        <v>26000</v>
      </c>
      <c r="X63" s="166">
        <f t="shared" ref="X63:AE63" si="25">SUM(X66)</f>
        <v>0</v>
      </c>
      <c r="Y63" s="166">
        <f t="shared" si="25"/>
        <v>0</v>
      </c>
      <c r="Z63" s="166">
        <f t="shared" si="25"/>
        <v>0</v>
      </c>
      <c r="AA63" s="166">
        <f t="shared" si="25"/>
        <v>0</v>
      </c>
      <c r="AB63" s="166">
        <f t="shared" si="25"/>
        <v>26000</v>
      </c>
      <c r="AC63" s="166">
        <f t="shared" si="25"/>
        <v>0</v>
      </c>
      <c r="AD63" s="166">
        <f t="shared" si="25"/>
        <v>0</v>
      </c>
      <c r="AE63" s="166">
        <f t="shared" si="25"/>
        <v>0</v>
      </c>
    </row>
    <row r="64" spans="1:31" ht="15">
      <c r="A64" s="154"/>
      <c r="B64" s="155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  <c r="AD64" s="169"/>
      <c r="AE64" s="169"/>
    </row>
    <row r="65" spans="1:31" ht="15">
      <c r="A65" s="154"/>
      <c r="B65" s="155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</row>
    <row r="66" spans="1:31" ht="26.25">
      <c r="A66" s="164" t="s">
        <v>35</v>
      </c>
      <c r="B66" s="165" t="s">
        <v>325</v>
      </c>
      <c r="C66" s="166">
        <f>SUM(D66:M66)</f>
        <v>0</v>
      </c>
      <c r="D66" s="166"/>
      <c r="E66" s="166"/>
      <c r="F66" s="166"/>
      <c r="G66" s="166"/>
      <c r="H66" s="166"/>
      <c r="I66" s="166">
        <f>SUM(I67:I72)</f>
        <v>0</v>
      </c>
      <c r="J66" s="166">
        <f>SUM(J67:J72)</f>
        <v>0</v>
      </c>
      <c r="K66" s="166"/>
      <c r="L66" s="166"/>
      <c r="M66" s="166"/>
      <c r="N66" s="166">
        <f>SUM(O66:V66)</f>
        <v>26000</v>
      </c>
      <c r="O66" s="166"/>
      <c r="P66" s="166"/>
      <c r="Q66" s="166"/>
      <c r="R66" s="166"/>
      <c r="S66" s="166">
        <f>SUM(S67:S72)</f>
        <v>26000</v>
      </c>
      <c r="T66" s="166"/>
      <c r="U66" s="166"/>
      <c r="V66" s="166"/>
      <c r="W66" s="166">
        <f>SUM(X66:AE66)</f>
        <v>26000</v>
      </c>
      <c r="X66" s="166"/>
      <c r="Y66" s="166"/>
      <c r="Z66" s="166"/>
      <c r="AA66" s="166"/>
      <c r="AB66" s="166">
        <f>SUM(AB67:AB72)</f>
        <v>26000</v>
      </c>
      <c r="AC66" s="166"/>
      <c r="AD66" s="166"/>
      <c r="AE66" s="166"/>
    </row>
    <row r="67" spans="1:31" ht="15.75">
      <c r="A67" s="156">
        <v>3111</v>
      </c>
      <c r="B67" s="175" t="s">
        <v>40</v>
      </c>
      <c r="C67" s="163">
        <v>0</v>
      </c>
      <c r="D67" s="169"/>
      <c r="E67" s="169"/>
      <c r="F67" s="169"/>
      <c r="G67" s="169"/>
      <c r="H67" s="169"/>
      <c r="I67" s="169">
        <v>0</v>
      </c>
      <c r="J67" s="169"/>
      <c r="K67" s="169"/>
      <c r="L67" s="169"/>
      <c r="M67" s="169"/>
      <c r="N67" s="163">
        <f t="shared" ref="N67:N72" si="26">SUM(O67:V67)</f>
        <v>12000</v>
      </c>
      <c r="O67" s="169"/>
      <c r="P67" s="169"/>
      <c r="Q67" s="169"/>
      <c r="R67" s="169"/>
      <c r="S67" s="169">
        <v>12000</v>
      </c>
      <c r="T67" s="169"/>
      <c r="U67" s="169"/>
      <c r="V67" s="169"/>
      <c r="W67" s="163">
        <f t="shared" ref="W67:W72" si="27">SUM(X67:AE67)</f>
        <v>12000</v>
      </c>
      <c r="X67" s="169"/>
      <c r="Y67" s="169"/>
      <c r="Z67" s="169"/>
      <c r="AA67" s="169"/>
      <c r="AB67" s="169">
        <v>12000</v>
      </c>
      <c r="AC67" s="169"/>
      <c r="AD67" s="169"/>
      <c r="AE67" s="169"/>
    </row>
    <row r="68" spans="1:31" ht="15.75">
      <c r="A68" s="156">
        <v>3132</v>
      </c>
      <c r="B68" s="175" t="s">
        <v>324</v>
      </c>
      <c r="C68" s="163">
        <f>SUM(E68:M68)</f>
        <v>0</v>
      </c>
      <c r="D68" s="169"/>
      <c r="E68" s="169"/>
      <c r="F68" s="169"/>
      <c r="G68" s="169"/>
      <c r="H68" s="169"/>
      <c r="I68" s="169">
        <v>0</v>
      </c>
      <c r="J68" s="169"/>
      <c r="K68" s="169"/>
      <c r="L68" s="169"/>
      <c r="M68" s="169"/>
      <c r="N68" s="163">
        <f t="shared" si="26"/>
        <v>0</v>
      </c>
      <c r="O68" s="169"/>
      <c r="P68" s="169"/>
      <c r="Q68" s="169"/>
      <c r="R68" s="169"/>
      <c r="S68" s="169">
        <v>0</v>
      </c>
      <c r="T68" s="169"/>
      <c r="U68" s="169"/>
      <c r="V68" s="169"/>
      <c r="W68" s="163">
        <f t="shared" si="27"/>
        <v>0</v>
      </c>
      <c r="X68" s="169"/>
      <c r="Y68" s="169"/>
      <c r="Z68" s="169"/>
      <c r="AA68" s="169"/>
      <c r="AB68" s="169">
        <v>0</v>
      </c>
      <c r="AC68" s="169"/>
      <c r="AD68" s="169"/>
      <c r="AE68" s="169"/>
    </row>
    <row r="69" spans="1:31" ht="15.75">
      <c r="A69" s="176">
        <v>3211</v>
      </c>
      <c r="B69" s="177" t="s">
        <v>63</v>
      </c>
      <c r="C69" s="163">
        <v>0</v>
      </c>
      <c r="D69" s="169"/>
      <c r="E69" s="169"/>
      <c r="F69" s="169"/>
      <c r="G69" s="169"/>
      <c r="H69" s="169"/>
      <c r="I69" s="169">
        <v>0</v>
      </c>
      <c r="J69" s="169"/>
      <c r="K69" s="169"/>
      <c r="L69" s="169"/>
      <c r="M69" s="169"/>
      <c r="N69" s="163">
        <f t="shared" si="26"/>
        <v>9000</v>
      </c>
      <c r="O69" s="169"/>
      <c r="P69" s="169"/>
      <c r="Q69" s="169"/>
      <c r="R69" s="169"/>
      <c r="S69" s="169">
        <v>9000</v>
      </c>
      <c r="T69" s="169"/>
      <c r="U69" s="169"/>
      <c r="V69" s="169"/>
      <c r="W69" s="163">
        <f t="shared" si="27"/>
        <v>9000</v>
      </c>
      <c r="X69" s="169"/>
      <c r="Y69" s="169"/>
      <c r="Z69" s="169"/>
      <c r="AA69" s="169"/>
      <c r="AB69" s="169">
        <v>9000</v>
      </c>
      <c r="AC69" s="169"/>
      <c r="AD69" s="169"/>
      <c r="AE69" s="169"/>
    </row>
    <row r="70" spans="1:31" ht="15.75">
      <c r="A70" s="156">
        <v>3223</v>
      </c>
      <c r="B70" s="178" t="s">
        <v>74</v>
      </c>
      <c r="C70" s="163">
        <v>0</v>
      </c>
      <c r="D70" s="169"/>
      <c r="E70" s="169"/>
      <c r="F70" s="169"/>
      <c r="G70" s="169"/>
      <c r="H70" s="169"/>
      <c r="I70" s="169">
        <v>0</v>
      </c>
      <c r="J70" s="169"/>
      <c r="K70" s="169"/>
      <c r="L70" s="169"/>
      <c r="M70" s="169"/>
      <c r="N70" s="163">
        <f t="shared" si="26"/>
        <v>3000</v>
      </c>
      <c r="O70" s="169"/>
      <c r="P70" s="169"/>
      <c r="Q70" s="169"/>
      <c r="R70" s="169"/>
      <c r="S70" s="169">
        <v>3000</v>
      </c>
      <c r="T70" s="169"/>
      <c r="U70" s="169"/>
      <c r="V70" s="169"/>
      <c r="W70" s="163">
        <f t="shared" si="27"/>
        <v>3000</v>
      </c>
      <c r="X70" s="169"/>
      <c r="Y70" s="169"/>
      <c r="Z70" s="169"/>
      <c r="AA70" s="169"/>
      <c r="AB70" s="169">
        <v>3000</v>
      </c>
      <c r="AC70" s="169"/>
      <c r="AD70" s="169"/>
      <c r="AE70" s="169"/>
    </row>
    <row r="71" spans="1:31" ht="15.75">
      <c r="A71" s="156">
        <v>3236</v>
      </c>
      <c r="B71" s="178" t="s">
        <v>92</v>
      </c>
      <c r="C71" s="163">
        <v>0</v>
      </c>
      <c r="D71" s="169"/>
      <c r="E71" s="169"/>
      <c r="F71" s="169"/>
      <c r="G71" s="169"/>
      <c r="H71" s="169"/>
      <c r="I71" s="169">
        <v>0</v>
      </c>
      <c r="J71" s="169"/>
      <c r="K71" s="169"/>
      <c r="L71" s="169"/>
      <c r="M71" s="169"/>
      <c r="N71" s="163">
        <f t="shared" si="26"/>
        <v>1500</v>
      </c>
      <c r="O71" s="169"/>
      <c r="P71" s="169"/>
      <c r="Q71" s="169"/>
      <c r="R71" s="169"/>
      <c r="S71" s="169">
        <v>1500</v>
      </c>
      <c r="T71" s="169"/>
      <c r="U71" s="169"/>
      <c r="V71" s="169"/>
      <c r="W71" s="163">
        <f t="shared" si="27"/>
        <v>1500</v>
      </c>
      <c r="X71" s="169"/>
      <c r="Y71" s="169"/>
      <c r="Z71" s="169"/>
      <c r="AA71" s="169"/>
      <c r="AB71" s="169">
        <v>1500</v>
      </c>
      <c r="AC71" s="169"/>
      <c r="AD71" s="169"/>
      <c r="AE71" s="169"/>
    </row>
    <row r="72" spans="1:31" ht="15.75">
      <c r="A72" s="171">
        <v>3231</v>
      </c>
      <c r="B72" s="155" t="s">
        <v>83</v>
      </c>
      <c r="C72" s="163">
        <v>0</v>
      </c>
      <c r="D72" s="169"/>
      <c r="E72" s="169"/>
      <c r="F72" s="169"/>
      <c r="G72" s="169"/>
      <c r="H72" s="169"/>
      <c r="I72" s="169">
        <v>0</v>
      </c>
      <c r="J72" s="169"/>
      <c r="K72" s="169"/>
      <c r="L72" s="169"/>
      <c r="M72" s="169"/>
      <c r="N72" s="163">
        <f t="shared" si="26"/>
        <v>500</v>
      </c>
      <c r="O72" s="169"/>
      <c r="P72" s="169"/>
      <c r="Q72" s="169"/>
      <c r="R72" s="169"/>
      <c r="S72" s="169">
        <v>500</v>
      </c>
      <c r="T72" s="169"/>
      <c r="U72" s="169"/>
      <c r="V72" s="169"/>
      <c r="W72" s="163">
        <f t="shared" si="27"/>
        <v>500</v>
      </c>
      <c r="X72" s="169"/>
      <c r="Y72" s="169"/>
      <c r="Z72" s="169"/>
      <c r="AA72" s="169"/>
      <c r="AB72" s="169">
        <v>500</v>
      </c>
      <c r="AC72" s="169"/>
      <c r="AD72" s="169"/>
      <c r="AE72" s="169"/>
    </row>
    <row r="73" spans="1:31" ht="15.75">
      <c r="A73" s="171"/>
      <c r="B73" s="155"/>
      <c r="C73" s="163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3"/>
      <c r="O73" s="169"/>
      <c r="P73" s="169"/>
      <c r="Q73" s="169"/>
      <c r="R73" s="169"/>
      <c r="S73" s="169"/>
      <c r="T73" s="169"/>
      <c r="U73" s="169"/>
      <c r="V73" s="169"/>
      <c r="W73" s="163"/>
      <c r="X73" s="169"/>
      <c r="Y73" s="169"/>
      <c r="Z73" s="169"/>
      <c r="AA73" s="169"/>
      <c r="AB73" s="169"/>
      <c r="AC73" s="169"/>
      <c r="AD73" s="169"/>
      <c r="AE73" s="169"/>
    </row>
    <row r="74" spans="1:31" s="5" customFormat="1" ht="26.25">
      <c r="A74" s="238" t="s">
        <v>36</v>
      </c>
      <c r="B74" s="239" t="s">
        <v>371</v>
      </c>
      <c r="C74" s="240">
        <f>SUM(C76)</f>
        <v>272043.78000000003</v>
      </c>
      <c r="D74" s="240"/>
      <c r="E74" s="240">
        <f>SUM(E76)</f>
        <v>272043.78000000003</v>
      </c>
      <c r="F74" s="240"/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240"/>
      <c r="R74" s="240"/>
      <c r="S74" s="240"/>
      <c r="T74" s="240"/>
      <c r="U74" s="240"/>
      <c r="V74" s="240"/>
      <c r="W74" s="240"/>
      <c r="X74" s="240"/>
      <c r="Y74" s="240"/>
      <c r="Z74" s="240"/>
      <c r="AA74" s="240"/>
      <c r="AB74" s="240"/>
      <c r="AC74" s="240"/>
      <c r="AD74" s="240"/>
      <c r="AE74" s="240"/>
    </row>
    <row r="75" spans="1:31" s="229" customFormat="1" ht="15.75">
      <c r="A75" s="171"/>
      <c r="B75" s="155"/>
      <c r="C75" s="163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3"/>
      <c r="O75" s="169"/>
      <c r="P75" s="169"/>
      <c r="Q75" s="169"/>
      <c r="R75" s="169"/>
      <c r="S75" s="169"/>
      <c r="T75" s="169"/>
      <c r="U75" s="169"/>
      <c r="V75" s="169"/>
      <c r="W75" s="163"/>
      <c r="X75" s="169"/>
      <c r="Y75" s="169"/>
      <c r="Z75" s="169"/>
      <c r="AA75" s="169"/>
      <c r="AB75" s="169"/>
      <c r="AC75" s="169"/>
      <c r="AD75" s="169"/>
      <c r="AE75" s="169"/>
    </row>
    <row r="76" spans="1:31" s="5" customFormat="1" ht="39">
      <c r="A76" s="164" t="s">
        <v>372</v>
      </c>
      <c r="B76" s="165" t="s">
        <v>373</v>
      </c>
      <c r="C76" s="166">
        <f>SUM(D76:M76)</f>
        <v>272043.78000000003</v>
      </c>
      <c r="D76" s="166"/>
      <c r="E76" s="166">
        <f>SUM(E77)</f>
        <v>272043.78000000003</v>
      </c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  <c r="AD76" s="166"/>
      <c r="AE76" s="166"/>
    </row>
    <row r="77" spans="1:31" s="229" customFormat="1" ht="40.5" customHeight="1">
      <c r="A77" s="167">
        <v>3232</v>
      </c>
      <c r="B77" s="155" t="s">
        <v>47</v>
      </c>
      <c r="C77" s="163">
        <f>SUM(D77:M77)</f>
        <v>272043.78000000003</v>
      </c>
      <c r="D77" s="169"/>
      <c r="E77" s="169">
        <v>272043.78000000003</v>
      </c>
      <c r="F77" s="169"/>
      <c r="G77" s="169"/>
      <c r="H77" s="169"/>
      <c r="I77" s="169"/>
      <c r="J77" s="169"/>
      <c r="K77" s="169"/>
      <c r="L77" s="169"/>
      <c r="M77" s="169"/>
      <c r="N77" s="163"/>
      <c r="O77" s="169"/>
      <c r="P77" s="169"/>
      <c r="Q77" s="169"/>
      <c r="R77" s="169"/>
      <c r="S77" s="169"/>
      <c r="T77" s="169"/>
      <c r="U77" s="169"/>
      <c r="V77" s="169"/>
      <c r="W77" s="163"/>
      <c r="X77" s="169"/>
      <c r="Y77" s="169"/>
      <c r="Z77" s="169"/>
      <c r="AA77" s="169"/>
      <c r="AB77" s="169"/>
      <c r="AC77" s="169"/>
      <c r="AD77" s="169"/>
      <c r="AE77" s="169"/>
    </row>
    <row r="78" spans="1:31" s="229" customFormat="1" ht="15.75">
      <c r="B78" s="140"/>
      <c r="C78" s="143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38"/>
      <c r="O78" s="139"/>
      <c r="P78" s="139"/>
      <c r="Q78" s="139"/>
      <c r="R78" s="139"/>
      <c r="S78" s="139"/>
      <c r="T78" s="110"/>
      <c r="U78" s="110"/>
      <c r="V78" s="110"/>
      <c r="W78" s="138"/>
      <c r="X78" s="139"/>
      <c r="Y78" s="139"/>
      <c r="Z78" s="139"/>
      <c r="AA78" s="139"/>
      <c r="AB78" s="139"/>
      <c r="AC78" s="110"/>
      <c r="AD78" s="110"/>
      <c r="AE78" s="110"/>
    </row>
    <row r="79" spans="1:31" ht="15">
      <c r="A79" s="38"/>
      <c r="B79" s="7"/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39"/>
      <c r="O79" s="139"/>
      <c r="P79" s="139"/>
      <c r="Q79" s="139"/>
      <c r="R79" s="139"/>
      <c r="S79" s="139"/>
      <c r="T79" s="110"/>
      <c r="U79" s="110"/>
      <c r="V79" s="110"/>
      <c r="W79" s="139"/>
      <c r="X79" s="139"/>
      <c r="Y79" s="139"/>
      <c r="Z79" s="139"/>
      <c r="AA79" s="139"/>
      <c r="AB79" s="139"/>
      <c r="AC79" s="110"/>
      <c r="AD79" s="110"/>
      <c r="AE79" s="110"/>
    </row>
    <row r="80" spans="1:31" ht="15">
      <c r="A80" s="38"/>
      <c r="B80" s="7" t="s">
        <v>326</v>
      </c>
      <c r="C80" s="142">
        <f>SUM(C9,C51,C58,C66,C74)</f>
        <v>5888779.9500000002</v>
      </c>
      <c r="D80" s="142">
        <f t="shared" ref="D80" si="28">SUM(D9,D51,D58,D66)</f>
        <v>1373000</v>
      </c>
      <c r="E80" s="142">
        <f>SUM(E9,E51,E58,E66,E74)</f>
        <v>272043.78000000003</v>
      </c>
      <c r="F80" s="142">
        <f t="shared" ref="F80:M80" si="29">SUM(F9,F51,F58,F66)</f>
        <v>0</v>
      </c>
      <c r="G80" s="142">
        <f t="shared" si="29"/>
        <v>358000</v>
      </c>
      <c r="H80" s="142">
        <f t="shared" si="29"/>
        <v>128000</v>
      </c>
      <c r="I80" s="142">
        <f t="shared" ref="I80" si="30">SUM(I9,I51,I58,I66)</f>
        <v>3737000</v>
      </c>
      <c r="J80" s="142">
        <f t="shared" si="29"/>
        <v>3736.17</v>
      </c>
      <c r="K80" s="142">
        <f t="shared" si="29"/>
        <v>10000</v>
      </c>
      <c r="L80" s="142">
        <f t="shared" si="29"/>
        <v>7000</v>
      </c>
      <c r="M80" s="142">
        <f t="shared" si="29"/>
        <v>0</v>
      </c>
      <c r="N80" s="142">
        <f>SUM(N9,N51,N58,N66)</f>
        <v>5794000</v>
      </c>
      <c r="O80" s="142">
        <f t="shared" ref="O80:V80" si="31">SUM(O9,O51,O58,O66)</f>
        <v>1623000</v>
      </c>
      <c r="P80" s="142">
        <f t="shared" si="31"/>
        <v>0</v>
      </c>
      <c r="Q80" s="142">
        <f t="shared" si="31"/>
        <v>148000</v>
      </c>
      <c r="R80" s="142">
        <f t="shared" si="31"/>
        <v>58000</v>
      </c>
      <c r="S80" s="142">
        <f t="shared" si="31"/>
        <v>3965000</v>
      </c>
      <c r="T80" s="142">
        <f t="shared" si="31"/>
        <v>0</v>
      </c>
      <c r="U80" s="142">
        <f t="shared" si="31"/>
        <v>0</v>
      </c>
      <c r="V80" s="142">
        <f t="shared" si="31"/>
        <v>0</v>
      </c>
      <c r="W80" s="142">
        <f>SUM(W9,W51,W58,W66)</f>
        <v>5794000</v>
      </c>
      <c r="X80" s="142">
        <f t="shared" ref="X80:AE80" si="32">SUM(X9,X51,X58,X66)</f>
        <v>1623000</v>
      </c>
      <c r="Y80" s="142">
        <f t="shared" si="32"/>
        <v>0</v>
      </c>
      <c r="Z80" s="142">
        <f t="shared" si="32"/>
        <v>148000</v>
      </c>
      <c r="AA80" s="142">
        <f t="shared" si="32"/>
        <v>58000</v>
      </c>
      <c r="AB80" s="142">
        <f t="shared" si="32"/>
        <v>3965000</v>
      </c>
      <c r="AC80" s="142">
        <f t="shared" si="32"/>
        <v>0</v>
      </c>
      <c r="AD80" s="142">
        <f t="shared" si="32"/>
        <v>0</v>
      </c>
      <c r="AE80" s="142">
        <f t="shared" si="32"/>
        <v>0</v>
      </c>
    </row>
    <row r="81" spans="1:29" ht="15">
      <c r="A81" s="38"/>
      <c r="B81" s="7"/>
      <c r="C81" s="139"/>
      <c r="D81" s="139"/>
      <c r="E81" s="139"/>
      <c r="F81" s="139"/>
      <c r="G81" s="139"/>
      <c r="H81" s="139"/>
      <c r="I81" s="110"/>
      <c r="J81" s="110"/>
      <c r="K81" s="110"/>
      <c r="L81" s="110"/>
      <c r="M81" s="135"/>
      <c r="N81" s="152"/>
      <c r="O81" s="135"/>
      <c r="P81" s="135"/>
      <c r="Q81" s="135"/>
      <c r="R81" s="135"/>
      <c r="S81" s="135"/>
      <c r="T81" s="135"/>
      <c r="U81" s="110"/>
      <c r="V81" s="135"/>
      <c r="W81" s="152"/>
      <c r="X81" s="135"/>
      <c r="Y81" s="135"/>
      <c r="Z81" s="135"/>
      <c r="AA81" s="135"/>
      <c r="AB81" s="135"/>
      <c r="AC81" s="135"/>
    </row>
    <row r="82" spans="1:29" ht="15">
      <c r="A82" s="38"/>
      <c r="B82" s="7"/>
      <c r="C82" s="139"/>
      <c r="D82" s="139"/>
      <c r="E82" s="139"/>
      <c r="F82" s="139"/>
      <c r="G82" s="139"/>
      <c r="H82" s="139"/>
      <c r="I82" s="110"/>
      <c r="J82" s="110"/>
      <c r="K82" s="110"/>
      <c r="L82" s="110"/>
      <c r="M82" s="135"/>
      <c r="N82" s="152"/>
      <c r="O82" s="135"/>
      <c r="P82" s="135"/>
      <c r="Q82" s="135"/>
      <c r="R82" s="135"/>
      <c r="S82" s="135"/>
      <c r="T82" s="135"/>
      <c r="U82" s="110"/>
      <c r="V82" s="135"/>
      <c r="W82" s="152"/>
      <c r="X82" s="135"/>
      <c r="Y82" s="135"/>
      <c r="Z82" s="135"/>
      <c r="AA82" s="135"/>
      <c r="AB82" s="135"/>
      <c r="AC82" s="135"/>
    </row>
    <row r="83" spans="1:29" ht="48.75" customHeight="1">
      <c r="A83" s="38"/>
      <c r="B83" s="220"/>
      <c r="C83" s="3"/>
      <c r="D83" s="3"/>
      <c r="E83" s="152"/>
      <c r="F83" s="3"/>
      <c r="G83" s="3"/>
      <c r="H83" s="3"/>
      <c r="I83" s="3"/>
      <c r="J83" s="3"/>
      <c r="K83" s="3"/>
      <c r="L83" s="3"/>
      <c r="M83" s="41"/>
      <c r="N83" s="152"/>
      <c r="O83" s="41"/>
      <c r="P83" s="41"/>
      <c r="Q83" s="41"/>
      <c r="R83" s="41"/>
      <c r="S83" s="41"/>
      <c r="T83" s="41"/>
      <c r="U83" s="3"/>
      <c r="V83" s="41"/>
      <c r="W83" s="152"/>
      <c r="X83" s="41"/>
      <c r="Y83" s="41"/>
      <c r="Z83" s="41"/>
      <c r="AA83" s="41"/>
      <c r="AB83" s="41"/>
      <c r="AC83" s="41"/>
    </row>
    <row r="84" spans="1:29">
      <c r="A84" s="38"/>
      <c r="B84" s="7"/>
      <c r="C84" s="3"/>
      <c r="D84" s="3"/>
      <c r="E84" s="152"/>
      <c r="F84" s="3"/>
      <c r="G84" s="3"/>
      <c r="H84" s="3"/>
      <c r="I84" s="3"/>
      <c r="J84" s="3"/>
      <c r="K84" s="3"/>
      <c r="L84" s="3"/>
      <c r="M84" s="41"/>
      <c r="N84" s="152"/>
      <c r="O84" s="41"/>
      <c r="P84" s="41"/>
      <c r="Q84" s="41"/>
      <c r="R84" s="41"/>
      <c r="S84" s="41"/>
      <c r="T84" s="41"/>
      <c r="U84" s="3"/>
      <c r="V84" s="41"/>
      <c r="W84" s="152"/>
      <c r="X84" s="41"/>
      <c r="Y84" s="41"/>
      <c r="Z84" s="41"/>
      <c r="AA84" s="41"/>
      <c r="AB84" s="41"/>
      <c r="AC84" s="41"/>
    </row>
    <row r="85" spans="1:29">
      <c r="A85" s="38"/>
      <c r="B85" s="7"/>
      <c r="C85" s="3"/>
      <c r="D85" s="3"/>
      <c r="E85" s="152"/>
      <c r="F85" s="3"/>
      <c r="G85" s="3"/>
      <c r="H85" s="3"/>
      <c r="I85" s="3"/>
      <c r="J85" s="3"/>
      <c r="K85" s="3"/>
      <c r="L85" s="3"/>
      <c r="M85" s="41"/>
      <c r="N85" s="152"/>
      <c r="O85" s="41"/>
      <c r="P85" s="41"/>
      <c r="Q85" s="41"/>
      <c r="R85" s="41"/>
      <c r="S85" s="41"/>
      <c r="T85" s="41"/>
      <c r="U85" s="3"/>
      <c r="V85" s="41"/>
      <c r="W85" s="152"/>
      <c r="X85" s="41"/>
      <c r="Y85" s="41"/>
      <c r="Z85" s="41"/>
      <c r="AA85" s="41"/>
      <c r="AB85" s="41"/>
      <c r="AC85" s="41"/>
    </row>
    <row r="86" spans="1:29">
      <c r="A86" s="38"/>
      <c r="B86" s="7"/>
      <c r="C86" s="3"/>
      <c r="D86" s="3"/>
      <c r="E86" s="152"/>
      <c r="F86" s="3"/>
      <c r="G86" s="3"/>
      <c r="H86" s="3"/>
      <c r="I86" s="3"/>
      <c r="J86" s="3"/>
      <c r="K86" s="3"/>
      <c r="L86" s="3"/>
      <c r="M86" s="41"/>
      <c r="N86" s="152"/>
      <c r="O86" s="41"/>
      <c r="P86" s="41"/>
      <c r="Q86" s="41"/>
      <c r="R86" s="41"/>
      <c r="S86" s="41"/>
      <c r="T86" s="41"/>
      <c r="U86" s="3"/>
      <c r="V86" s="41"/>
      <c r="W86" s="152"/>
      <c r="X86" s="41"/>
      <c r="Y86" s="41"/>
      <c r="Z86" s="41"/>
      <c r="AA86" s="41"/>
      <c r="AB86" s="41"/>
      <c r="AC86" s="41"/>
    </row>
    <row r="87" spans="1:29">
      <c r="A87" s="38"/>
      <c r="B87" s="7"/>
      <c r="C87" s="3"/>
      <c r="D87" s="3"/>
      <c r="E87" s="152"/>
      <c r="F87" s="3"/>
      <c r="G87" s="3"/>
      <c r="H87" s="3"/>
      <c r="I87" s="3"/>
      <c r="J87" s="3"/>
      <c r="K87" s="3"/>
      <c r="L87" s="3"/>
      <c r="M87" s="41"/>
      <c r="N87" s="152"/>
      <c r="O87" s="41"/>
      <c r="P87" s="41"/>
      <c r="Q87" s="41"/>
      <c r="R87" s="41"/>
      <c r="S87" s="41"/>
      <c r="T87" s="41"/>
      <c r="U87" s="3"/>
      <c r="V87" s="41"/>
      <c r="W87" s="152"/>
      <c r="X87" s="41"/>
      <c r="Y87" s="41"/>
      <c r="Z87" s="41"/>
      <c r="AA87" s="41"/>
      <c r="AB87" s="41"/>
      <c r="AC87" s="41"/>
    </row>
    <row r="88" spans="1:29">
      <c r="A88" s="38"/>
      <c r="B88" s="7"/>
      <c r="C88" s="3"/>
      <c r="D88" s="3"/>
      <c r="E88" s="152"/>
      <c r="F88" s="3"/>
      <c r="G88" s="3"/>
      <c r="H88" s="3"/>
      <c r="I88" s="3"/>
      <c r="J88" s="3"/>
      <c r="K88" s="3"/>
      <c r="L88" s="3"/>
      <c r="M88" s="41"/>
      <c r="N88" s="152"/>
      <c r="O88" s="41"/>
      <c r="P88" s="41"/>
      <c r="Q88" s="41"/>
      <c r="R88" s="41"/>
      <c r="S88" s="41"/>
      <c r="T88" s="41"/>
      <c r="U88" s="3"/>
      <c r="V88" s="41"/>
      <c r="W88" s="152"/>
      <c r="X88" s="41"/>
      <c r="Y88" s="41"/>
      <c r="Z88" s="41"/>
      <c r="AA88" s="41"/>
      <c r="AB88" s="41"/>
      <c r="AC88" s="41"/>
    </row>
    <row r="89" spans="1:29">
      <c r="A89" s="38"/>
      <c r="B89" s="7"/>
      <c r="C89" s="3"/>
      <c r="D89" s="3"/>
      <c r="E89" s="152"/>
      <c r="F89" s="3"/>
      <c r="G89" s="3"/>
      <c r="H89" s="3"/>
      <c r="I89" s="3"/>
      <c r="J89" s="3"/>
      <c r="K89" s="3"/>
      <c r="L89" s="3"/>
      <c r="M89" s="41"/>
      <c r="N89" s="152"/>
      <c r="O89" s="41"/>
      <c r="P89" s="41"/>
      <c r="Q89" s="41"/>
      <c r="R89" s="41"/>
      <c r="S89" s="41"/>
      <c r="T89" s="41"/>
      <c r="U89" s="3"/>
      <c r="V89" s="41"/>
      <c r="W89" s="152"/>
      <c r="X89" s="41"/>
      <c r="Y89" s="41"/>
      <c r="Z89" s="41"/>
      <c r="AA89" s="41"/>
      <c r="AB89" s="41"/>
      <c r="AC89" s="41"/>
    </row>
    <row r="90" spans="1:29">
      <c r="A90" s="38"/>
      <c r="B90" s="7"/>
      <c r="C90" s="3"/>
      <c r="D90" s="3"/>
      <c r="E90" s="152"/>
      <c r="F90" s="3"/>
      <c r="G90" s="3"/>
      <c r="H90" s="3"/>
      <c r="I90" s="3"/>
      <c r="J90" s="3"/>
      <c r="K90" s="3"/>
      <c r="L90" s="3"/>
      <c r="M90" s="41"/>
      <c r="N90" s="152"/>
      <c r="O90" s="41"/>
      <c r="P90" s="41"/>
      <c r="Q90" s="41"/>
      <c r="R90" s="41"/>
      <c r="S90" s="41"/>
      <c r="T90" s="41"/>
      <c r="U90" s="3"/>
      <c r="V90" s="41"/>
      <c r="W90" s="152"/>
      <c r="X90" s="41"/>
      <c r="Y90" s="41"/>
      <c r="Z90" s="41"/>
      <c r="AA90" s="41"/>
      <c r="AB90" s="41"/>
      <c r="AC90" s="41"/>
    </row>
    <row r="91" spans="1:29">
      <c r="A91" s="38"/>
      <c r="B91" s="7"/>
      <c r="C91" s="3"/>
      <c r="D91" s="3"/>
      <c r="E91" s="152"/>
      <c r="F91" s="3"/>
      <c r="G91" s="3"/>
      <c r="H91" s="3"/>
      <c r="I91" s="3"/>
      <c r="J91" s="3"/>
      <c r="K91" s="3"/>
      <c r="L91" s="3"/>
      <c r="M91" s="41"/>
      <c r="N91" s="152"/>
      <c r="O91" s="41"/>
      <c r="P91" s="41"/>
      <c r="Q91" s="41"/>
      <c r="R91" s="41"/>
      <c r="S91" s="41"/>
      <c r="T91" s="41"/>
      <c r="U91" s="3"/>
      <c r="V91" s="41"/>
      <c r="W91" s="152"/>
      <c r="X91" s="41"/>
      <c r="Y91" s="41"/>
      <c r="Z91" s="41"/>
      <c r="AA91" s="41"/>
      <c r="AB91" s="41"/>
      <c r="AC91" s="41"/>
    </row>
    <row r="92" spans="1:29">
      <c r="A92" s="38"/>
      <c r="B92" s="7"/>
      <c r="C92" s="3"/>
      <c r="D92" s="3"/>
      <c r="E92" s="152"/>
      <c r="F92" s="3"/>
      <c r="G92" s="3"/>
      <c r="H92" s="3"/>
      <c r="I92" s="3"/>
      <c r="J92" s="3"/>
      <c r="K92" s="3"/>
      <c r="L92" s="3"/>
      <c r="M92" s="41"/>
      <c r="N92" s="152"/>
      <c r="O92" s="41"/>
      <c r="P92" s="41"/>
      <c r="Q92" s="41"/>
      <c r="R92" s="41"/>
      <c r="S92" s="41"/>
      <c r="T92" s="41"/>
      <c r="U92" s="3"/>
      <c r="V92" s="41"/>
      <c r="W92" s="152"/>
      <c r="X92" s="41"/>
      <c r="Y92" s="41"/>
      <c r="Z92" s="41"/>
      <c r="AA92" s="41"/>
      <c r="AB92" s="41"/>
      <c r="AC92" s="41"/>
    </row>
    <row r="93" spans="1:29">
      <c r="A93" s="38"/>
      <c r="B93" s="7"/>
      <c r="C93" s="3"/>
      <c r="D93" s="3"/>
      <c r="E93" s="152"/>
      <c r="F93" s="3"/>
      <c r="G93" s="3"/>
      <c r="H93" s="3"/>
      <c r="I93" s="3"/>
      <c r="J93" s="3"/>
      <c r="K93" s="3"/>
      <c r="L93" s="3"/>
      <c r="M93" s="41"/>
      <c r="N93" s="152"/>
      <c r="O93" s="41"/>
      <c r="P93" s="41"/>
      <c r="Q93" s="41"/>
      <c r="R93" s="41"/>
      <c r="S93" s="41"/>
      <c r="T93" s="41"/>
      <c r="U93" s="3"/>
      <c r="V93" s="41"/>
      <c r="W93" s="152"/>
      <c r="X93" s="41"/>
      <c r="Y93" s="41"/>
      <c r="Z93" s="41"/>
      <c r="AA93" s="41"/>
      <c r="AB93" s="41"/>
      <c r="AC93" s="41"/>
    </row>
    <row r="94" spans="1:29">
      <c r="A94" s="38"/>
      <c r="B94" s="7"/>
      <c r="C94" s="3"/>
      <c r="D94" s="3"/>
      <c r="E94" s="152"/>
      <c r="F94" s="3"/>
      <c r="G94" s="3"/>
      <c r="H94" s="3"/>
      <c r="I94" s="3"/>
      <c r="J94" s="3"/>
      <c r="K94" s="3"/>
      <c r="L94" s="3"/>
      <c r="M94" s="41"/>
      <c r="N94" s="152"/>
      <c r="O94" s="41"/>
      <c r="P94" s="41"/>
      <c r="Q94" s="41"/>
      <c r="R94" s="41"/>
      <c r="S94" s="41"/>
      <c r="T94" s="41"/>
      <c r="U94" s="3"/>
      <c r="V94" s="41"/>
      <c r="W94" s="152"/>
      <c r="X94" s="41"/>
      <c r="Y94" s="41"/>
      <c r="Z94" s="41"/>
      <c r="AA94" s="41"/>
      <c r="AB94" s="41"/>
      <c r="AC94" s="41"/>
    </row>
    <row r="95" spans="1:29">
      <c r="A95" s="38"/>
      <c r="B95" s="7"/>
      <c r="C95" s="3"/>
      <c r="D95" s="3"/>
      <c r="E95" s="152"/>
      <c r="F95" s="3"/>
      <c r="G95" s="3"/>
      <c r="H95" s="3"/>
      <c r="I95" s="3"/>
      <c r="J95" s="3"/>
      <c r="K95" s="3"/>
      <c r="L95" s="3"/>
      <c r="M95" s="41"/>
      <c r="N95" s="152"/>
      <c r="O95" s="41"/>
      <c r="P95" s="41"/>
      <c r="Q95" s="41"/>
      <c r="R95" s="41"/>
      <c r="S95" s="41"/>
      <c r="T95" s="41"/>
      <c r="U95" s="3"/>
      <c r="V95" s="41"/>
      <c r="W95" s="152"/>
      <c r="X95" s="41"/>
      <c r="Y95" s="41"/>
      <c r="Z95" s="41"/>
      <c r="AA95" s="41"/>
      <c r="AB95" s="41"/>
      <c r="AC95" s="41"/>
    </row>
    <row r="96" spans="1:29">
      <c r="A96" s="38"/>
      <c r="B96" s="7"/>
      <c r="C96" s="3"/>
      <c r="D96" s="3"/>
      <c r="E96" s="152"/>
      <c r="F96" s="3"/>
      <c r="G96" s="3"/>
      <c r="H96" s="3"/>
      <c r="I96" s="3"/>
      <c r="J96" s="3"/>
      <c r="K96" s="3"/>
      <c r="L96" s="3"/>
      <c r="M96" s="41"/>
      <c r="N96" s="152"/>
      <c r="O96" s="41"/>
      <c r="P96" s="41"/>
      <c r="Q96" s="41"/>
      <c r="R96" s="41"/>
      <c r="S96" s="41"/>
      <c r="T96" s="41"/>
      <c r="U96" s="3"/>
      <c r="V96" s="41"/>
      <c r="W96" s="152"/>
      <c r="X96" s="41"/>
      <c r="Y96" s="41"/>
      <c r="Z96" s="41"/>
      <c r="AA96" s="41"/>
      <c r="AB96" s="41"/>
      <c r="AC96" s="41"/>
    </row>
    <row r="97" spans="1:29">
      <c r="A97" s="38"/>
      <c r="B97" s="7"/>
      <c r="C97" s="3"/>
      <c r="D97" s="3"/>
      <c r="E97" s="152"/>
      <c r="F97" s="3"/>
      <c r="G97" s="3"/>
      <c r="H97" s="3"/>
      <c r="I97" s="3"/>
      <c r="J97" s="3"/>
      <c r="K97" s="3"/>
      <c r="L97" s="3"/>
      <c r="M97" s="41"/>
      <c r="N97" s="152"/>
      <c r="O97" s="41"/>
      <c r="P97" s="41"/>
      <c r="Q97" s="41"/>
      <c r="R97" s="41"/>
      <c r="S97" s="41"/>
      <c r="T97" s="41"/>
      <c r="U97" s="3"/>
      <c r="V97" s="41"/>
      <c r="W97" s="152"/>
      <c r="X97" s="41"/>
      <c r="Y97" s="41"/>
      <c r="Z97" s="41"/>
      <c r="AA97" s="41"/>
      <c r="AB97" s="41"/>
      <c r="AC97" s="41"/>
    </row>
    <row r="98" spans="1:29">
      <c r="A98" s="38"/>
      <c r="B98" s="7"/>
      <c r="C98" s="3"/>
      <c r="D98" s="3"/>
      <c r="E98" s="152"/>
      <c r="F98" s="3"/>
      <c r="G98" s="3"/>
      <c r="H98" s="3"/>
      <c r="I98" s="3"/>
      <c r="J98" s="3"/>
      <c r="K98" s="3"/>
      <c r="L98" s="3"/>
      <c r="M98" s="41"/>
      <c r="N98" s="152"/>
      <c r="O98" s="41"/>
      <c r="P98" s="41"/>
      <c r="Q98" s="41"/>
      <c r="R98" s="41"/>
      <c r="S98" s="41"/>
      <c r="T98" s="41"/>
      <c r="U98" s="3"/>
      <c r="V98" s="41"/>
      <c r="W98" s="152"/>
      <c r="X98" s="41"/>
      <c r="Y98" s="41"/>
      <c r="Z98" s="41"/>
      <c r="AA98" s="41"/>
      <c r="AB98" s="41"/>
      <c r="AC98" s="41"/>
    </row>
    <row r="99" spans="1:29">
      <c r="A99" s="38"/>
      <c r="B99" s="7"/>
      <c r="C99" s="3"/>
      <c r="D99" s="3"/>
      <c r="E99" s="152"/>
      <c r="F99" s="3"/>
      <c r="G99" s="3"/>
      <c r="H99" s="3"/>
      <c r="I99" s="3"/>
      <c r="J99" s="3"/>
      <c r="K99" s="3"/>
      <c r="L99" s="3"/>
      <c r="M99" s="41"/>
      <c r="N99" s="152"/>
      <c r="O99" s="41"/>
      <c r="P99" s="41"/>
      <c r="Q99" s="41"/>
      <c r="R99" s="41"/>
      <c r="S99" s="41"/>
      <c r="T99" s="41"/>
      <c r="U99" s="3"/>
      <c r="V99" s="41"/>
      <c r="W99" s="152"/>
      <c r="X99" s="41"/>
      <c r="Y99" s="41"/>
      <c r="Z99" s="41"/>
      <c r="AA99" s="41"/>
      <c r="AB99" s="41"/>
      <c r="AC99" s="41"/>
    </row>
    <row r="100" spans="1:29">
      <c r="A100" s="38"/>
      <c r="B100" s="7"/>
      <c r="C100" s="3"/>
      <c r="D100" s="3"/>
      <c r="E100" s="152"/>
      <c r="F100" s="3"/>
      <c r="G100" s="3"/>
      <c r="H100" s="3"/>
      <c r="I100" s="3"/>
      <c r="J100" s="3"/>
      <c r="K100" s="3"/>
      <c r="L100" s="3"/>
      <c r="M100" s="41"/>
      <c r="N100" s="152"/>
      <c r="O100" s="41"/>
      <c r="P100" s="41"/>
      <c r="Q100" s="41"/>
      <c r="R100" s="41"/>
      <c r="S100" s="41"/>
      <c r="T100" s="41"/>
      <c r="U100" s="3"/>
      <c r="V100" s="41"/>
      <c r="W100" s="152"/>
      <c r="X100" s="41"/>
      <c r="Y100" s="41"/>
      <c r="Z100" s="41"/>
      <c r="AA100" s="41"/>
      <c r="AB100" s="41"/>
      <c r="AC100" s="41"/>
    </row>
    <row r="101" spans="1:29">
      <c r="A101" s="38"/>
      <c r="B101" s="7"/>
      <c r="C101" s="3"/>
      <c r="D101" s="3"/>
      <c r="E101" s="152"/>
      <c r="F101" s="3"/>
      <c r="G101" s="3"/>
      <c r="H101" s="3"/>
      <c r="I101" s="3"/>
      <c r="J101" s="3"/>
      <c r="K101" s="3"/>
      <c r="L101" s="3"/>
      <c r="M101" s="41"/>
      <c r="N101" s="152"/>
      <c r="O101" s="41"/>
      <c r="P101" s="41"/>
      <c r="Q101" s="41"/>
      <c r="R101" s="41"/>
      <c r="S101" s="41"/>
      <c r="T101" s="41"/>
      <c r="U101" s="3"/>
      <c r="V101" s="41"/>
      <c r="W101" s="152"/>
      <c r="X101" s="41"/>
      <c r="Y101" s="41"/>
      <c r="Z101" s="41"/>
      <c r="AA101" s="41"/>
      <c r="AB101" s="41"/>
      <c r="AC101" s="41"/>
    </row>
    <row r="102" spans="1:29">
      <c r="A102" s="38"/>
      <c r="B102" s="7"/>
      <c r="C102" s="3"/>
      <c r="D102" s="3"/>
      <c r="E102" s="152"/>
      <c r="F102" s="3"/>
      <c r="G102" s="3"/>
      <c r="H102" s="3"/>
      <c r="I102" s="3"/>
      <c r="J102" s="3"/>
      <c r="K102" s="3"/>
      <c r="L102" s="3"/>
      <c r="M102" s="41"/>
      <c r="N102" s="152"/>
      <c r="O102" s="41"/>
      <c r="P102" s="41"/>
      <c r="Q102" s="41"/>
      <c r="R102" s="41"/>
      <c r="S102" s="41"/>
      <c r="T102" s="41"/>
      <c r="U102" s="3"/>
      <c r="V102" s="41"/>
      <c r="W102" s="152"/>
      <c r="X102" s="41"/>
      <c r="Y102" s="41"/>
      <c r="Z102" s="41"/>
      <c r="AA102" s="41"/>
      <c r="AB102" s="41"/>
      <c r="AC102" s="41"/>
    </row>
    <row r="103" spans="1:29">
      <c r="A103" s="38"/>
      <c r="B103" s="7"/>
      <c r="C103" s="3"/>
      <c r="D103" s="3"/>
      <c r="E103" s="152"/>
      <c r="F103" s="3"/>
      <c r="G103" s="3"/>
      <c r="H103" s="3"/>
      <c r="I103" s="3"/>
      <c r="J103" s="3"/>
      <c r="K103" s="3"/>
      <c r="L103" s="3"/>
      <c r="M103" s="41"/>
      <c r="N103" s="152"/>
      <c r="O103" s="41"/>
      <c r="P103" s="41"/>
      <c r="Q103" s="41"/>
      <c r="R103" s="41"/>
      <c r="S103" s="41"/>
      <c r="T103" s="41"/>
      <c r="U103" s="3"/>
      <c r="V103" s="41"/>
      <c r="W103" s="152"/>
      <c r="X103" s="41"/>
      <c r="Y103" s="41"/>
      <c r="Z103" s="41"/>
      <c r="AA103" s="41"/>
      <c r="AB103" s="41"/>
      <c r="AC103" s="41"/>
    </row>
    <row r="104" spans="1:29">
      <c r="A104" s="38"/>
      <c r="B104" s="7"/>
      <c r="C104" s="3"/>
      <c r="D104" s="3"/>
      <c r="E104" s="152"/>
      <c r="F104" s="3"/>
      <c r="G104" s="3"/>
      <c r="H104" s="3"/>
      <c r="I104" s="3"/>
      <c r="J104" s="3"/>
      <c r="K104" s="3"/>
      <c r="L104" s="3"/>
      <c r="M104" s="41"/>
      <c r="N104" s="152"/>
      <c r="O104" s="41"/>
      <c r="P104" s="41"/>
      <c r="Q104" s="41"/>
      <c r="R104" s="41"/>
      <c r="S104" s="41"/>
      <c r="T104" s="41"/>
      <c r="U104" s="3"/>
      <c r="V104" s="41"/>
      <c r="W104" s="152"/>
      <c r="X104" s="41"/>
      <c r="Y104" s="41"/>
      <c r="Z104" s="41"/>
      <c r="AA104" s="41"/>
      <c r="AB104" s="41"/>
      <c r="AC104" s="41"/>
    </row>
    <row r="105" spans="1:29">
      <c r="A105" s="38"/>
      <c r="B105" s="7"/>
      <c r="C105" s="3"/>
      <c r="D105" s="3"/>
      <c r="E105" s="152"/>
      <c r="F105" s="3"/>
      <c r="G105" s="3"/>
      <c r="H105" s="3"/>
      <c r="I105" s="3"/>
      <c r="J105" s="3"/>
      <c r="K105" s="3"/>
      <c r="L105" s="3"/>
      <c r="M105" s="41"/>
      <c r="N105" s="152"/>
      <c r="O105" s="41"/>
      <c r="P105" s="41"/>
      <c r="Q105" s="41"/>
      <c r="R105" s="41"/>
      <c r="S105" s="41"/>
      <c r="T105" s="41"/>
      <c r="U105" s="3"/>
      <c r="V105" s="41"/>
      <c r="W105" s="152"/>
      <c r="X105" s="41"/>
      <c r="Y105" s="41"/>
      <c r="Z105" s="41"/>
      <c r="AA105" s="41"/>
      <c r="AB105" s="41"/>
      <c r="AC105" s="41"/>
    </row>
    <row r="106" spans="1:29">
      <c r="A106" s="38"/>
      <c r="B106" s="7"/>
      <c r="C106" s="3"/>
      <c r="D106" s="3"/>
      <c r="E106" s="152"/>
      <c r="F106" s="3"/>
      <c r="G106" s="3"/>
      <c r="H106" s="3"/>
      <c r="I106" s="3"/>
      <c r="J106" s="3"/>
      <c r="K106" s="3"/>
      <c r="L106" s="3"/>
      <c r="M106" s="41"/>
      <c r="N106" s="152"/>
      <c r="O106" s="41"/>
      <c r="P106" s="41"/>
      <c r="Q106" s="41"/>
      <c r="R106" s="41"/>
      <c r="S106" s="41"/>
      <c r="T106" s="41"/>
      <c r="U106" s="3"/>
      <c r="V106" s="41"/>
      <c r="W106" s="152"/>
      <c r="X106" s="41"/>
      <c r="Y106" s="41"/>
      <c r="Z106" s="41"/>
      <c r="AA106" s="41"/>
      <c r="AB106" s="41"/>
      <c r="AC106" s="41"/>
    </row>
    <row r="107" spans="1:29">
      <c r="A107" s="38"/>
      <c r="B107" s="7"/>
      <c r="C107" s="3"/>
      <c r="D107" s="3"/>
      <c r="E107" s="152"/>
      <c r="F107" s="3"/>
      <c r="G107" s="3"/>
      <c r="H107" s="3"/>
      <c r="I107" s="3"/>
      <c r="J107" s="3"/>
      <c r="K107" s="3"/>
      <c r="L107" s="3"/>
      <c r="M107" s="41"/>
      <c r="N107" s="152"/>
      <c r="O107" s="41"/>
      <c r="P107" s="41"/>
      <c r="Q107" s="41"/>
      <c r="R107" s="41"/>
      <c r="S107" s="41"/>
      <c r="T107" s="41"/>
      <c r="U107" s="3"/>
      <c r="V107" s="41"/>
      <c r="W107" s="152"/>
      <c r="X107" s="41"/>
      <c r="Y107" s="41"/>
      <c r="Z107" s="41"/>
      <c r="AA107" s="41"/>
      <c r="AB107" s="41"/>
      <c r="AC107" s="41"/>
    </row>
    <row r="108" spans="1:29">
      <c r="A108" s="38"/>
      <c r="B108" s="7"/>
      <c r="C108" s="3"/>
      <c r="D108" s="3"/>
      <c r="E108" s="152"/>
      <c r="F108" s="3"/>
      <c r="G108" s="3"/>
      <c r="H108" s="3"/>
      <c r="I108" s="3"/>
      <c r="J108" s="3"/>
      <c r="K108" s="3"/>
      <c r="L108" s="3"/>
      <c r="M108" s="41"/>
      <c r="N108" s="152"/>
      <c r="O108" s="41"/>
      <c r="P108" s="41"/>
      <c r="Q108" s="41"/>
      <c r="R108" s="41"/>
      <c r="S108" s="41"/>
      <c r="T108" s="41"/>
      <c r="U108" s="3"/>
      <c r="V108" s="41"/>
      <c r="W108" s="152"/>
      <c r="X108" s="41"/>
      <c r="Y108" s="41"/>
      <c r="Z108" s="41"/>
      <c r="AA108" s="41"/>
      <c r="AB108" s="41"/>
      <c r="AC108" s="41"/>
    </row>
    <row r="109" spans="1:29">
      <c r="A109" s="38"/>
      <c r="B109" s="7"/>
      <c r="C109" s="3"/>
      <c r="D109" s="3"/>
      <c r="E109" s="152"/>
      <c r="F109" s="3"/>
      <c r="G109" s="3"/>
      <c r="H109" s="3"/>
      <c r="I109" s="3"/>
      <c r="J109" s="3"/>
      <c r="K109" s="3"/>
      <c r="L109" s="3"/>
      <c r="M109" s="41"/>
      <c r="N109" s="152"/>
      <c r="O109" s="41"/>
      <c r="P109" s="41"/>
      <c r="Q109" s="41"/>
      <c r="R109" s="41"/>
      <c r="S109" s="41"/>
      <c r="T109" s="41"/>
      <c r="U109" s="3"/>
      <c r="V109" s="41"/>
      <c r="W109" s="152"/>
      <c r="X109" s="41"/>
      <c r="Y109" s="41"/>
      <c r="Z109" s="41"/>
      <c r="AA109" s="41"/>
      <c r="AB109" s="41"/>
      <c r="AC109" s="41"/>
    </row>
    <row r="110" spans="1:29">
      <c r="A110" s="38"/>
      <c r="B110" s="7"/>
      <c r="C110" s="3"/>
      <c r="D110" s="3"/>
      <c r="E110" s="152"/>
      <c r="F110" s="3"/>
      <c r="G110" s="3"/>
      <c r="H110" s="3"/>
      <c r="I110" s="3"/>
      <c r="J110" s="3"/>
      <c r="K110" s="3"/>
      <c r="L110" s="3"/>
      <c r="M110" s="41"/>
      <c r="N110" s="152"/>
      <c r="O110" s="41"/>
      <c r="P110" s="41"/>
      <c r="Q110" s="41"/>
      <c r="R110" s="41"/>
      <c r="S110" s="41"/>
      <c r="T110" s="41"/>
      <c r="U110" s="3"/>
      <c r="V110" s="41"/>
      <c r="W110" s="152"/>
      <c r="X110" s="41"/>
      <c r="Y110" s="41"/>
      <c r="Z110" s="41"/>
      <c r="AA110" s="41"/>
      <c r="AB110" s="41"/>
      <c r="AC110" s="41"/>
    </row>
    <row r="111" spans="1:29">
      <c r="A111" s="38"/>
      <c r="B111" s="7"/>
      <c r="C111" s="3"/>
      <c r="D111" s="3"/>
      <c r="E111" s="152"/>
      <c r="F111" s="3"/>
      <c r="G111" s="3"/>
      <c r="H111" s="3"/>
      <c r="I111" s="3"/>
      <c r="J111" s="3"/>
      <c r="K111" s="3"/>
      <c r="L111" s="3"/>
      <c r="M111" s="41"/>
      <c r="N111" s="152"/>
      <c r="O111" s="41"/>
      <c r="P111" s="41"/>
      <c r="Q111" s="41"/>
      <c r="R111" s="41"/>
      <c r="S111" s="41"/>
      <c r="T111" s="41"/>
      <c r="U111" s="3"/>
      <c r="V111" s="41"/>
      <c r="W111" s="152"/>
      <c r="X111" s="41"/>
      <c r="Y111" s="41"/>
      <c r="Z111" s="41"/>
      <c r="AA111" s="41"/>
      <c r="AB111" s="41"/>
      <c r="AC111" s="41"/>
    </row>
    <row r="112" spans="1:29">
      <c r="A112" s="38"/>
      <c r="B112" s="7"/>
      <c r="C112" s="3"/>
      <c r="D112" s="3"/>
      <c r="E112" s="152"/>
      <c r="F112" s="3"/>
      <c r="G112" s="3"/>
      <c r="H112" s="3"/>
      <c r="I112" s="3"/>
      <c r="J112" s="3"/>
      <c r="K112" s="3"/>
      <c r="L112" s="3"/>
      <c r="M112" s="41"/>
      <c r="N112" s="152"/>
      <c r="O112" s="41"/>
      <c r="P112" s="41"/>
      <c r="Q112" s="41"/>
      <c r="R112" s="41"/>
      <c r="S112" s="41"/>
      <c r="T112" s="41"/>
      <c r="U112" s="3"/>
      <c r="V112" s="41"/>
      <c r="W112" s="152"/>
      <c r="X112" s="41"/>
      <c r="Y112" s="41"/>
      <c r="Z112" s="41"/>
      <c r="AA112" s="41"/>
      <c r="AB112" s="41"/>
      <c r="AC112" s="41"/>
    </row>
    <row r="113" spans="1:29">
      <c r="A113" s="38"/>
      <c r="B113" s="7"/>
      <c r="C113" s="3"/>
      <c r="D113" s="3"/>
      <c r="E113" s="152"/>
      <c r="F113" s="3"/>
      <c r="G113" s="3"/>
      <c r="H113" s="3"/>
      <c r="I113" s="3"/>
      <c r="J113" s="3"/>
      <c r="K113" s="3"/>
      <c r="L113" s="3"/>
      <c r="M113" s="41"/>
      <c r="N113" s="152"/>
      <c r="O113" s="41"/>
      <c r="P113" s="41"/>
      <c r="Q113" s="41"/>
      <c r="R113" s="41"/>
      <c r="S113" s="41"/>
      <c r="T113" s="41"/>
      <c r="U113" s="3"/>
      <c r="V113" s="41"/>
      <c r="W113" s="152"/>
      <c r="X113" s="41"/>
      <c r="Y113" s="41"/>
      <c r="Z113" s="41"/>
      <c r="AA113" s="41"/>
      <c r="AB113" s="41"/>
      <c r="AC113" s="41"/>
    </row>
    <row r="114" spans="1:29">
      <c r="A114" s="38"/>
      <c r="B114" s="7"/>
      <c r="C114" s="3"/>
      <c r="D114" s="3"/>
      <c r="E114" s="152"/>
      <c r="F114" s="3"/>
      <c r="G114" s="3"/>
      <c r="H114" s="3"/>
      <c r="I114" s="3"/>
      <c r="J114" s="3"/>
      <c r="K114" s="3"/>
      <c r="L114" s="3"/>
      <c r="M114" s="41"/>
      <c r="N114" s="152"/>
      <c r="O114" s="41"/>
      <c r="P114" s="41"/>
      <c r="Q114" s="41"/>
      <c r="R114" s="41"/>
      <c r="S114" s="41"/>
      <c r="T114" s="41"/>
      <c r="U114" s="3"/>
      <c r="V114" s="41"/>
      <c r="W114" s="152"/>
      <c r="X114" s="41"/>
      <c r="Y114" s="41"/>
      <c r="Z114" s="41"/>
      <c r="AA114" s="41"/>
      <c r="AB114" s="41"/>
      <c r="AC114" s="41"/>
    </row>
    <row r="115" spans="1:29">
      <c r="A115" s="38"/>
      <c r="B115" s="7"/>
      <c r="C115" s="3"/>
      <c r="D115" s="3"/>
      <c r="E115" s="152"/>
      <c r="F115" s="3"/>
      <c r="G115" s="3"/>
      <c r="H115" s="3"/>
      <c r="I115" s="3"/>
      <c r="J115" s="3"/>
      <c r="K115" s="3"/>
      <c r="L115" s="3"/>
      <c r="M115" s="41"/>
      <c r="N115" s="152"/>
      <c r="O115" s="41"/>
      <c r="P115" s="41"/>
      <c r="Q115" s="41"/>
      <c r="R115" s="41"/>
      <c r="S115" s="41"/>
      <c r="T115" s="41"/>
      <c r="U115" s="3"/>
      <c r="V115" s="41"/>
      <c r="W115" s="152"/>
      <c r="X115" s="41"/>
      <c r="Y115" s="41"/>
      <c r="Z115" s="41"/>
      <c r="AA115" s="41"/>
      <c r="AB115" s="41"/>
      <c r="AC115" s="41"/>
    </row>
  </sheetData>
  <mergeCells count="5">
    <mergeCell ref="D2:E2"/>
    <mergeCell ref="A1:T1"/>
    <mergeCell ref="U1:AC1"/>
    <mergeCell ref="O2:P2"/>
    <mergeCell ref="X2:Y2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65" firstPageNumber="3" orientation="landscape" useFirstPageNumber="1" horizontalDpi="300" verticalDpi="30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Sažetak općeg dijela</vt:lpstr>
      <vt:lpstr>Opći dio - Prihodi</vt:lpstr>
      <vt:lpstr>Opći dio - Rashodi</vt:lpstr>
      <vt:lpstr>Plan prih. po izvorima</vt:lpstr>
      <vt:lpstr>Plan rash. i izdat. po izvorima</vt:lpstr>
      <vt:lpstr>'Sažetak općeg dijela'!Print_Area</vt:lpstr>
      <vt:lpstr>'Plan prih. po izvorima'!Print_Titles</vt:lpstr>
      <vt:lpstr>'Plan rash. i izdat. po izvorima'!Print_Titles</vt:lpstr>
    </vt:vector>
  </TitlesOfParts>
  <Company>Ministarstvo Financija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korisnik952</cp:lastModifiedBy>
  <cp:lastPrinted>2022-08-31T10:25:02Z</cp:lastPrinted>
  <dcterms:created xsi:type="dcterms:W3CDTF">2013-09-11T11:00:21Z</dcterms:created>
  <dcterms:modified xsi:type="dcterms:W3CDTF">2022-10-31T07:51:24Z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