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0110" activeTab="0"/>
  </bookViews>
  <sheets>
    <sheet name="C__winGPS_TMP_MMARINCIC1_000000" sheetId="1" r:id="rId1"/>
  </sheets>
  <definedNames/>
  <calcPr fullCalcOnLoad="1"/>
</workbook>
</file>

<file path=xl/sharedStrings.xml><?xml version="1.0" encoding="utf-8"?>
<sst xmlns="http://schemas.openxmlformats.org/spreadsheetml/2006/main" count="199" uniqueCount="65">
  <si>
    <t>Oznaka</t>
  </si>
  <si>
    <t>SVEUKUPNO</t>
  </si>
  <si>
    <t>Program: 4302 Zakonski standard ustanova socijalne skrbi</t>
  </si>
  <si>
    <t>A 430205 Redovna djelatnost Centra za rehabilitaciju "Fortica" Kraljevica</t>
  </si>
  <si>
    <t>Izvor: 111 Porezni i ostali prihodi</t>
  </si>
  <si>
    <t>3 Rashodi poslovanja</t>
  </si>
  <si>
    <t>31 Rashodi za zaposlene</t>
  </si>
  <si>
    <t>311 Plaće (Bruto)</t>
  </si>
  <si>
    <t>312 Ostali rashodi za zaposlene</t>
  </si>
  <si>
    <t>32 Materijalni rashodi</t>
  </si>
  <si>
    <t>322 Rashodi za materijal i energiju</t>
  </si>
  <si>
    <t>323 Rashodi za usluge</t>
  </si>
  <si>
    <t>329 Ostali nespomenuti rashodi poslovanja</t>
  </si>
  <si>
    <t>Izvor: 321 Vlastiti prihodi - proračunski korisnici</t>
  </si>
  <si>
    <t>34 Financijski rashodi</t>
  </si>
  <si>
    <t>343 Ostali financijski rashodi</t>
  </si>
  <si>
    <t>Izvor: 431 Prihodi za posebne namjene - proračunski korisnici</t>
  </si>
  <si>
    <t>321 Naknade troškova zaposlenima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</si>
  <si>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</si>
  <si>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</si>
  <si>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</si>
  <si>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</si>
  <si>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</si>
  <si>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Izvor: 521 Pomoći - proračunski korisnici</t>
  </si>
  <si>
    <t>313 Doprinosi na plaće</t>
  </si>
  <si>
    <t>Izvor: 621 Donacije - proračunski korisnici</t>
  </si>
  <si>
    <t>Izvor: 682 Prenesena sredstva -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</si>
  <si>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</si>
  <si>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</si>
  <si>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Program: 4303 Programi županijskih ustanova iznad zakonskog standarda</t>
  </si>
  <si>
    <t>T 430302 Radno okupacijske i rekreativne aktivnosti korisnika u domovima za starije osobe</t>
  </si>
  <si>
    <t>A 430315 Fizikalna terapija - DZSO Veli Lošinj i Centar za rehabilitaciju "Fortica"</t>
  </si>
  <si>
    <t>A 430324 Ostali programi ustanova socijalne skrbi</t>
  </si>
  <si>
    <t>Program: 4306 Kapitalna ulaganja u ustanove socijalne skrbi</t>
  </si>
  <si>
    <t>K 430608 Adaptacija i rekonstrukcija objekta ustanova socijalne skrbi - Centar za rehabilitaciju "Fortica" Kraljevica</t>
  </si>
  <si>
    <t>Ostvarenje 2019.</t>
  </si>
  <si>
    <t>Izvorni plan 2020.</t>
  </si>
  <si>
    <t>Tekući plan 2020.</t>
  </si>
  <si>
    <t>Ostvarenje 2020.</t>
  </si>
  <si>
    <t xml:space="preserve">Indeks </t>
  </si>
  <si>
    <t>Centar za rehabilitaciju "Fortica" Kraljevica</t>
  </si>
  <si>
    <t>Obala kralja Tomislava 1, 51262 Kraljevica</t>
  </si>
  <si>
    <t>RASHODI I IZDACI</t>
  </si>
  <si>
    <t>Ravnateljica:</t>
  </si>
  <si>
    <t>Danijela Mihaljević, dipl.uč.</t>
  </si>
  <si>
    <t>6=5/2*100</t>
  </si>
  <si>
    <t>7=5/4*100</t>
  </si>
  <si>
    <t>IZVJEŠTAJ O IZVRŠENJU FINANCIJSKOG PLANA ZA 2020.GODINU</t>
  </si>
  <si>
    <t>6 Prihodi poslovanja</t>
  </si>
  <si>
    <t>64 Prihodi od imovine</t>
  </si>
  <si>
    <t>641 Prihodi od financijske imovine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</si>
  <si>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</si>
  <si>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</si>
  <si>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</si>
  <si>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683 Ostali prihodi</t>
  </si>
  <si>
    <t>65 Prihodi od upravnih i administrativnih pristojbi, pristojbi po posebnim propisima i naknada</t>
  </si>
  <si>
    <t>652 Prihodi po posebnim propisima</t>
  </si>
  <si>
    <t>63 Pomoći iz inozemstva i od subjekata unutar općeg proračuna</t>
  </si>
  <si>
    <t>636 Pomoći proračunskim korisnicima iz proračuna koji im nije nadležan</t>
  </si>
  <si>
    <t>663 Donacije od pravnih i fizičkih osoba izvan općeg proračuna</t>
  </si>
  <si>
    <t>67 Prihodi iz nadležnog proračuna i od HZZO-a na temelju ugovornih obaveza</t>
  </si>
  <si>
    <t xml:space="preserve">671 Prihodi iz nadležnog proračuna za financiranje redovne djelatnosti proračunskih korisnika </t>
  </si>
  <si>
    <t>PRIHODI I PRIMICI</t>
  </si>
  <si>
    <t>324 Naknade troškova osobama izvan radnog odnosa</t>
  </si>
  <si>
    <t>Kraljevica, 24.02.2021.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</si>
</sst>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7.5"/>
      <color indexed="8"/>
      <name val="Microsoft Sans Serif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b/>
      <sz val="7.5"/>
      <color rgb="FF000000"/>
      <name val="Microsoft Sans Serif"/>
      <family val="2"/>
    </font>
    <font>
      <b/>
      <i/>
      <sz val="10"/>
      <color rgb="FF000000"/>
      <name val="Arial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b/>
      <i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46" fillId="33" borderId="10" xfId="0" applyFont="1" applyFill="1" applyBorder="1" applyAlignment="1">
      <alignment horizontal="left" wrapText="1" indent="1"/>
    </xf>
    <xf numFmtId="4" fontId="46" fillId="33" borderId="10" xfId="0" applyNumberFormat="1" applyFont="1" applyFill="1" applyBorder="1" applyAlignment="1">
      <alignment horizontal="right" wrapText="1" indent="1"/>
    </xf>
    <xf numFmtId="0" fontId="46" fillId="33" borderId="10" xfId="0" applyFont="1" applyFill="1" applyBorder="1" applyAlignment="1">
      <alignment horizontal="right" wrapText="1" indent="1"/>
    </xf>
    <xf numFmtId="4" fontId="47" fillId="33" borderId="10" xfId="0" applyNumberFormat="1" applyFont="1" applyFill="1" applyBorder="1" applyAlignment="1">
      <alignment horizontal="right" wrapText="1" indent="1"/>
    </xf>
    <xf numFmtId="0" fontId="47" fillId="33" borderId="10" xfId="0" applyFont="1" applyFill="1" applyBorder="1" applyAlignment="1">
      <alignment horizontal="right" wrapText="1" indent="1"/>
    </xf>
    <xf numFmtId="0" fontId="47" fillId="33" borderId="10" xfId="0" applyFont="1" applyFill="1" applyBorder="1" applyAlignment="1">
      <alignment horizontal="left" wrapText="1" indent="1"/>
    </xf>
    <xf numFmtId="2" fontId="46" fillId="33" borderId="10" xfId="0" applyNumberFormat="1" applyFont="1" applyFill="1" applyBorder="1" applyAlignment="1">
      <alignment horizontal="right" wrapText="1" indent="1"/>
    </xf>
    <xf numFmtId="0" fontId="4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6" fillId="17" borderId="10" xfId="0" applyFont="1" applyFill="1" applyBorder="1" applyAlignment="1">
      <alignment wrapText="1"/>
    </xf>
    <xf numFmtId="4" fontId="46" fillId="17" borderId="10" xfId="0" applyNumberFormat="1" applyFont="1" applyFill="1" applyBorder="1" applyAlignment="1">
      <alignment horizontal="right" wrapText="1" indent="1"/>
    </xf>
    <xf numFmtId="0" fontId="46" fillId="17" borderId="10" xfId="0" applyFont="1" applyFill="1" applyBorder="1" applyAlignment="1">
      <alignment horizontal="right" wrapText="1" indent="1"/>
    </xf>
    <xf numFmtId="2" fontId="46" fillId="17" borderId="10" xfId="0" applyNumberFormat="1" applyFont="1" applyFill="1" applyBorder="1" applyAlignment="1">
      <alignment horizontal="right" wrapText="1" indent="1"/>
    </xf>
    <xf numFmtId="0" fontId="46" fillId="19" borderId="10" xfId="0" applyFont="1" applyFill="1" applyBorder="1" applyAlignment="1">
      <alignment wrapText="1"/>
    </xf>
    <xf numFmtId="4" fontId="46" fillId="19" borderId="10" xfId="0" applyNumberFormat="1" applyFont="1" applyFill="1" applyBorder="1" applyAlignment="1">
      <alignment horizontal="right" wrapText="1" indent="1"/>
    </xf>
    <xf numFmtId="0" fontId="46" fillId="19" borderId="10" xfId="0" applyFont="1" applyFill="1" applyBorder="1" applyAlignment="1">
      <alignment horizontal="right" wrapText="1" indent="1"/>
    </xf>
    <xf numFmtId="2" fontId="46" fillId="19" borderId="10" xfId="0" applyNumberFormat="1" applyFont="1" applyFill="1" applyBorder="1" applyAlignment="1">
      <alignment horizontal="right" wrapText="1" indent="1"/>
    </xf>
    <xf numFmtId="0" fontId="2" fillId="19" borderId="10" xfId="0" applyFont="1" applyFill="1" applyBorder="1" applyAlignment="1">
      <alignment wrapText="1"/>
    </xf>
    <xf numFmtId="4" fontId="2" fillId="19" borderId="10" xfId="0" applyNumberFormat="1" applyFont="1" applyFill="1" applyBorder="1" applyAlignment="1">
      <alignment horizontal="right" wrapText="1" indent="1"/>
    </xf>
    <xf numFmtId="0" fontId="2" fillId="19" borderId="10" xfId="0" applyFont="1" applyFill="1" applyBorder="1" applyAlignment="1">
      <alignment horizontal="right" wrapText="1" indent="1"/>
    </xf>
    <xf numFmtId="2" fontId="2" fillId="19" borderId="10" xfId="0" applyNumberFormat="1" applyFont="1" applyFill="1" applyBorder="1" applyAlignment="1">
      <alignment horizontal="right" wrapText="1" indent="1"/>
    </xf>
    <xf numFmtId="0" fontId="2" fillId="19" borderId="10" xfId="0" applyFont="1" applyFill="1" applyBorder="1" applyAlignment="1">
      <alignment horizontal="left" wrapText="1" indent="1"/>
    </xf>
    <xf numFmtId="0" fontId="46" fillId="17" borderId="10" xfId="0" applyFont="1" applyFill="1" applyBorder="1" applyAlignment="1">
      <alignment horizontal="left" wrapText="1" indent="1"/>
    </xf>
    <xf numFmtId="0" fontId="48" fillId="34" borderId="10" xfId="0" applyFont="1" applyFill="1" applyBorder="1" applyAlignment="1">
      <alignment wrapText="1"/>
    </xf>
    <xf numFmtId="4" fontId="48" fillId="34" borderId="10" xfId="0" applyNumberFormat="1" applyFont="1" applyFill="1" applyBorder="1" applyAlignment="1">
      <alignment horizontal="right" wrapText="1" indent="1"/>
    </xf>
    <xf numFmtId="0" fontId="48" fillId="34" borderId="10" xfId="0" applyFont="1" applyFill="1" applyBorder="1" applyAlignment="1">
      <alignment horizontal="right" wrapText="1" indent="1"/>
    </xf>
    <xf numFmtId="2" fontId="48" fillId="34" borderId="10" xfId="0" applyNumberFormat="1" applyFont="1" applyFill="1" applyBorder="1" applyAlignment="1">
      <alignment horizontal="right" wrapText="1" indent="1"/>
    </xf>
    <xf numFmtId="0" fontId="48" fillId="34" borderId="10" xfId="0" applyFont="1" applyFill="1" applyBorder="1" applyAlignment="1">
      <alignment horizontal="left" wrapText="1" indent="1"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left" indent="1"/>
    </xf>
    <xf numFmtId="0" fontId="50" fillId="0" borderId="11" xfId="0" applyFont="1" applyBorder="1" applyAlignment="1">
      <alignment horizontal="left" indent="1"/>
    </xf>
    <xf numFmtId="0" fontId="50" fillId="0" borderId="12" xfId="0" applyFont="1" applyBorder="1" applyAlignment="1">
      <alignment horizontal="left" indent="1"/>
    </xf>
    <xf numFmtId="0" fontId="50" fillId="0" borderId="13" xfId="0" applyFont="1" applyBorder="1" applyAlignment="1">
      <alignment horizontal="left" indent="1"/>
    </xf>
    <xf numFmtId="0" fontId="50" fillId="0" borderId="14" xfId="0" applyFont="1" applyBorder="1" applyAlignment="1">
      <alignment horizontal="left" indent="1"/>
    </xf>
    <xf numFmtId="0" fontId="50" fillId="0" borderId="15" xfId="0" applyFont="1" applyBorder="1" applyAlignment="1">
      <alignment horizontal="left" indent="1"/>
    </xf>
    <xf numFmtId="0" fontId="50" fillId="0" borderId="16" xfId="0" applyFont="1" applyBorder="1" applyAlignment="1">
      <alignment horizontal="left" indent="1"/>
    </xf>
    <xf numFmtId="0" fontId="50" fillId="0" borderId="17" xfId="0" applyFont="1" applyBorder="1" applyAlignment="1">
      <alignment horizontal="left" indent="1"/>
    </xf>
    <xf numFmtId="0" fontId="50" fillId="0" borderId="18" xfId="0" applyFont="1" applyBorder="1" applyAlignment="1">
      <alignment horizontal="left" indent="1"/>
    </xf>
    <xf numFmtId="0" fontId="51" fillId="0" borderId="19" xfId="0" applyFont="1" applyBorder="1" applyAlignment="1">
      <alignment horizontal="center" vertical="center" wrapText="1" indent="1"/>
    </xf>
    <xf numFmtId="0" fontId="46" fillId="33" borderId="20" xfId="0" applyFont="1" applyFill="1" applyBorder="1" applyAlignment="1">
      <alignment wrapText="1"/>
    </xf>
    <xf numFmtId="4" fontId="46" fillId="33" borderId="20" xfId="0" applyNumberFormat="1" applyFont="1" applyFill="1" applyBorder="1" applyAlignment="1">
      <alignment horizontal="right" wrapText="1" indent="1"/>
    </xf>
    <xf numFmtId="0" fontId="46" fillId="33" borderId="20" xfId="0" applyFont="1" applyFill="1" applyBorder="1" applyAlignment="1">
      <alignment horizontal="right" wrapText="1" indent="1"/>
    </xf>
    <xf numFmtId="2" fontId="46" fillId="33" borderId="20" xfId="0" applyNumberFormat="1" applyFont="1" applyFill="1" applyBorder="1" applyAlignment="1">
      <alignment horizontal="right" wrapText="1" indent="1"/>
    </xf>
    <xf numFmtId="0" fontId="52" fillId="0" borderId="21" xfId="0" applyFont="1" applyBorder="1" applyAlignment="1">
      <alignment horizontal="center" vertical="center" wrapText="1" indent="1"/>
    </xf>
    <xf numFmtId="0" fontId="49" fillId="0" borderId="0" xfId="0" applyFont="1" applyAlignment="1">
      <alignment horizontal="left"/>
    </xf>
    <xf numFmtId="0" fontId="45" fillId="0" borderId="16" xfId="0" applyFont="1" applyBorder="1" applyAlignment="1">
      <alignment horizontal="left" indent="1"/>
    </xf>
    <xf numFmtId="0" fontId="45" fillId="0" borderId="17" xfId="0" applyFont="1" applyBorder="1" applyAlignment="1">
      <alignment horizontal="left" indent="1"/>
    </xf>
    <xf numFmtId="0" fontId="45" fillId="0" borderId="18" xfId="0" applyFont="1" applyBorder="1" applyAlignment="1">
      <alignment horizontal="left" indent="1"/>
    </xf>
    <xf numFmtId="0" fontId="53" fillId="0" borderId="21" xfId="0" applyFont="1" applyBorder="1" applyAlignment="1">
      <alignment horizontal="center" vertical="center" wrapText="1" indent="1"/>
    </xf>
    <xf numFmtId="4" fontId="46" fillId="34" borderId="20" xfId="0" applyNumberFormat="1" applyFont="1" applyFill="1" applyBorder="1" applyAlignment="1">
      <alignment horizontal="right" wrapText="1" indent="1"/>
    </xf>
    <xf numFmtId="2" fontId="46" fillId="34" borderId="20" xfId="0" applyNumberFormat="1" applyFont="1" applyFill="1" applyBorder="1" applyAlignment="1">
      <alignment horizontal="right" wrapText="1" indent="1"/>
    </xf>
    <xf numFmtId="0" fontId="49" fillId="0" borderId="0" xfId="0" applyFont="1" applyAlignment="1">
      <alignment horizontal="left"/>
    </xf>
    <xf numFmtId="4" fontId="47" fillId="33" borderId="10" xfId="0" applyNumberFormat="1" applyFont="1" applyFill="1" applyBorder="1" applyAlignment="1">
      <alignment horizontal="left" wrapText="1" indent="1"/>
    </xf>
    <xf numFmtId="4" fontId="47" fillId="33" borderId="10" xfId="0" applyNumberFormat="1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left" wrapText="1" indent="1"/>
    </xf>
    <xf numFmtId="4" fontId="48" fillId="34" borderId="10" xfId="0" applyNumberFormat="1" applyFont="1" applyFill="1" applyBorder="1" applyAlignment="1">
      <alignment horizontal="left" wrapText="1" indent="1"/>
    </xf>
    <xf numFmtId="4" fontId="46" fillId="17" borderId="10" xfId="0" applyNumberFormat="1" applyFont="1" applyFill="1" applyBorder="1" applyAlignment="1">
      <alignment horizontal="left" wrapText="1" indent="1"/>
    </xf>
    <xf numFmtId="4" fontId="2" fillId="19" borderId="10" xfId="0" applyNumberFormat="1" applyFont="1" applyFill="1" applyBorder="1" applyAlignment="1">
      <alignment horizontal="left" wrapText="1" indent="1"/>
    </xf>
    <xf numFmtId="0" fontId="49" fillId="0" borderId="0" xfId="0" applyFont="1" applyAlignment="1">
      <alignment horizontal="left"/>
    </xf>
    <xf numFmtId="0" fontId="50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4" fillId="19" borderId="22" xfId="0" applyFont="1" applyFill="1" applyBorder="1" applyAlignment="1">
      <alignment horizontal="center"/>
    </xf>
    <xf numFmtId="0" fontId="54" fillId="19" borderId="23" xfId="0" applyFont="1" applyFill="1" applyBorder="1" applyAlignment="1">
      <alignment horizontal="center"/>
    </xf>
    <xf numFmtId="0" fontId="54" fillId="19" borderId="24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showGridLines="0" tabSelected="1" zoomScalePageLayoutView="0" workbookViewId="0" topLeftCell="A1">
      <selection activeCell="A198" sqref="A198"/>
    </sheetView>
  </sheetViews>
  <sheetFormatPr defaultColWidth="9.140625" defaultRowHeight="15"/>
  <cols>
    <col min="1" max="1" width="31.140625" style="1" customWidth="1"/>
    <col min="2" max="2" width="15.28125" style="1" customWidth="1"/>
    <col min="3" max="3" width="14.421875" style="1" customWidth="1"/>
    <col min="4" max="4" width="15.57421875" style="1" customWidth="1"/>
    <col min="5" max="5" width="15.8515625" style="1" customWidth="1"/>
    <col min="6" max="6" width="11.140625" style="1" customWidth="1"/>
    <col min="7" max="7" width="11.421875" style="1" customWidth="1"/>
    <col min="8" max="16384" width="9.140625" style="1" customWidth="1"/>
  </cols>
  <sheetData>
    <row r="1" spans="1:2" ht="11.25">
      <c r="A1" s="60" t="s">
        <v>40</v>
      </c>
      <c r="B1" s="60"/>
    </row>
    <row r="2" spans="1:2" ht="11.25">
      <c r="A2" s="60" t="s">
        <v>41</v>
      </c>
      <c r="B2" s="60"/>
    </row>
    <row r="3" spans="1:2" ht="11.25">
      <c r="A3" s="30"/>
      <c r="B3" s="30"/>
    </row>
    <row r="4" spans="1:2" ht="12" thickBot="1">
      <c r="A4" s="30"/>
      <c r="B4" s="30"/>
    </row>
    <row r="5" spans="1:7" ht="15" thickBot="1">
      <c r="A5" s="63" t="s">
        <v>47</v>
      </c>
      <c r="B5" s="64"/>
      <c r="C5" s="64"/>
      <c r="D5" s="64"/>
      <c r="E5" s="64"/>
      <c r="F5" s="64"/>
      <c r="G5" s="65"/>
    </row>
    <row r="6" spans="1:2" ht="11.25">
      <c r="A6" s="30"/>
      <c r="B6" s="30"/>
    </row>
    <row r="7" spans="1:2" ht="11.25">
      <c r="A7" s="46"/>
      <c r="B7" s="46"/>
    </row>
    <row r="8" spans="1:2" ht="12" thickBot="1">
      <c r="A8" s="46"/>
      <c r="B8" s="46"/>
    </row>
    <row r="9" spans="1:7" ht="11.25">
      <c r="A9" s="66" t="s">
        <v>62</v>
      </c>
      <c r="B9" s="61"/>
      <c r="C9" s="61"/>
      <c r="D9" s="61"/>
      <c r="E9" s="61"/>
      <c r="F9" s="61"/>
      <c r="G9" s="67"/>
    </row>
    <row r="10" spans="1:7" ht="12" thickBot="1">
      <c r="A10" s="47"/>
      <c r="B10" s="48"/>
      <c r="C10" s="48"/>
      <c r="D10" s="48"/>
      <c r="E10" s="48"/>
      <c r="F10" s="48"/>
      <c r="G10" s="49"/>
    </row>
    <row r="11" spans="1:7" ht="38.25">
      <c r="A11" s="40" t="s">
        <v>0</v>
      </c>
      <c r="B11" s="40" t="s">
        <v>35</v>
      </c>
      <c r="C11" s="40" t="s">
        <v>36</v>
      </c>
      <c r="D11" s="40" t="s">
        <v>37</v>
      </c>
      <c r="E11" s="40" t="s">
        <v>38</v>
      </c>
      <c r="F11" s="40" t="s">
        <v>39</v>
      </c>
      <c r="G11" s="40" t="s">
        <v>39</v>
      </c>
    </row>
    <row r="12" spans="1:7" ht="25.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 t="s">
        <v>45</v>
      </c>
      <c r="G12" s="50" t="s">
        <v>46</v>
      </c>
    </row>
    <row r="13" spans="1:7" ht="12.75">
      <c r="A13" s="41" t="s">
        <v>1</v>
      </c>
      <c r="B13" s="42">
        <f>3927053.83+B14</f>
        <v>5348979.8100000005</v>
      </c>
      <c r="C13" s="42">
        <f>SUM(C14,C18,C26,C30)</f>
        <v>5621256</v>
      </c>
      <c r="D13" s="42">
        <f>4044348.16+D14</f>
        <v>5979321.54</v>
      </c>
      <c r="E13" s="42">
        <f>3626754.5+E14</f>
        <v>5395149.29</v>
      </c>
      <c r="F13" s="44">
        <f>E13/B13*100</f>
        <v>100.86314552755809</v>
      </c>
      <c r="G13" s="44">
        <f>E13/D13*100</f>
        <v>90.23012483787583</v>
      </c>
    </row>
    <row r="14" spans="1:7" ht="12.75">
      <c r="A14" s="25" t="s">
        <v>4</v>
      </c>
      <c r="B14" s="51">
        <f aca="true" t="shared" si="0" ref="B14:E16">SUM(B15)</f>
        <v>1421925.98</v>
      </c>
      <c r="C14" s="51">
        <f t="shared" si="0"/>
        <v>1736756</v>
      </c>
      <c r="D14" s="51">
        <f t="shared" si="0"/>
        <v>1934973.38</v>
      </c>
      <c r="E14" s="51">
        <f t="shared" si="0"/>
        <v>1768394.79</v>
      </c>
      <c r="F14" s="52">
        <f aca="true" t="shared" si="1" ref="F14:F41">E14/B14*100</f>
        <v>124.36616356077832</v>
      </c>
      <c r="G14" s="52">
        <f>E14/D14*100</f>
        <v>91.39116890589989</v>
      </c>
    </row>
    <row r="15" spans="1:7" ht="12.75">
      <c r="A15" s="9" t="s">
        <v>48</v>
      </c>
      <c r="B15" s="42">
        <f t="shared" si="0"/>
        <v>1421925.98</v>
      </c>
      <c r="C15" s="42">
        <f t="shared" si="0"/>
        <v>1736756</v>
      </c>
      <c r="D15" s="42">
        <f t="shared" si="0"/>
        <v>1934973.38</v>
      </c>
      <c r="E15" s="42">
        <f t="shared" si="0"/>
        <v>1768394.79</v>
      </c>
      <c r="F15" s="44">
        <f t="shared" si="1"/>
        <v>124.36616356077832</v>
      </c>
      <c r="G15" s="44">
        <f>E15/D15*100</f>
        <v>91.39116890589989</v>
      </c>
    </row>
    <row r="16" spans="1:7" ht="38.25">
      <c r="A16" s="9" t="s">
        <v>60</v>
      </c>
      <c r="B16" s="42">
        <f t="shared" si="0"/>
        <v>1421925.98</v>
      </c>
      <c r="C16" s="42">
        <f t="shared" si="0"/>
        <v>1736756</v>
      </c>
      <c r="D16" s="42">
        <f t="shared" si="0"/>
        <v>1934973.38</v>
      </c>
      <c r="E16" s="42">
        <f t="shared" si="0"/>
        <v>1768394.79</v>
      </c>
      <c r="F16" s="44">
        <f t="shared" si="1"/>
        <v>124.36616356077832</v>
      </c>
      <c r="G16" s="44">
        <f>E16/D16*100</f>
        <v>91.39116890589989</v>
      </c>
    </row>
    <row r="17" spans="1:7" ht="33.75">
      <c r="A17" s="10" t="s">
        <v>61</v>
      </c>
      <c r="B17" s="42">
        <v>1421925.98</v>
      </c>
      <c r="C17" s="42">
        <v>1736756</v>
      </c>
      <c r="D17" s="42">
        <v>1934973.38</v>
      </c>
      <c r="E17" s="42">
        <v>1768394.79</v>
      </c>
      <c r="F17" s="44">
        <f t="shared" si="1"/>
        <v>124.36616356077832</v>
      </c>
      <c r="G17" s="44">
        <f>E17/D17*100</f>
        <v>91.39116890589989</v>
      </c>
    </row>
    <row r="18" spans="1:7" ht="25.5">
      <c r="A18" s="25" t="s">
        <v>13</v>
      </c>
      <c r="B18" s="26">
        <v>123833.41</v>
      </c>
      <c r="C18" s="26">
        <f>SUM(C19)</f>
        <v>19500</v>
      </c>
      <c r="D18" s="26">
        <v>19500</v>
      </c>
      <c r="E18" s="26">
        <v>20820.27</v>
      </c>
      <c r="F18" s="52">
        <f t="shared" si="1"/>
        <v>16.813128217982527</v>
      </c>
      <c r="G18" s="28">
        <f aca="true" t="shared" si="2" ref="G18:G37">E18/D18*100</f>
        <v>106.77061538461538</v>
      </c>
    </row>
    <row r="19" spans="1:7" ht="12.75">
      <c r="A19" s="9" t="s">
        <v>48</v>
      </c>
      <c r="B19" s="3">
        <v>123833.41</v>
      </c>
      <c r="C19" s="3">
        <f>SUM(C20,C22)</f>
        <v>19500</v>
      </c>
      <c r="D19" s="3">
        <v>19500</v>
      </c>
      <c r="E19" s="3">
        <v>20820.27</v>
      </c>
      <c r="F19" s="44">
        <f t="shared" si="1"/>
        <v>16.813128217982527</v>
      </c>
      <c r="G19" s="8">
        <f t="shared" si="2"/>
        <v>106.77061538461538</v>
      </c>
    </row>
    <row r="20" spans="1:7" ht="12.75">
      <c r="A20" s="9" t="s">
        <v>49</v>
      </c>
      <c r="B20" s="4">
        <v>601.48</v>
      </c>
      <c r="C20" s="4">
        <f>SUM(C21)</f>
        <v>500</v>
      </c>
      <c r="D20" s="4">
        <v>500</v>
      </c>
      <c r="E20" s="4">
        <v>212.27</v>
      </c>
      <c r="F20" s="44">
        <f t="shared" si="1"/>
        <v>35.29128150561947</v>
      </c>
      <c r="G20" s="8">
        <f t="shared" si="2"/>
        <v>42.454</v>
      </c>
    </row>
    <row r="21" spans="1:7" ht="12.75">
      <c r="A21" s="10" t="s">
        <v>50</v>
      </c>
      <c r="B21" s="6">
        <v>601.48</v>
      </c>
      <c r="C21" s="6">
        <v>500</v>
      </c>
      <c r="D21" s="6">
        <v>500</v>
      </c>
      <c r="E21" s="6">
        <v>212.27</v>
      </c>
      <c r="F21" s="44">
        <f t="shared" si="1"/>
        <v>35.29128150561947</v>
      </c>
      <c r="G21" s="8">
        <f t="shared" si="2"/>
        <v>42.454</v>
      </c>
    </row>
    <row r="22" spans="1:7" ht="38.25">
      <c r="A22" s="9" t="s">
        <v>51</v>
      </c>
      <c r="B22" s="3">
        <v>22864</v>
      </c>
      <c r="C22" s="3">
        <f>SUM(C23)</f>
        <v>19000</v>
      </c>
      <c r="D22" s="3">
        <v>19000</v>
      </c>
      <c r="E22" s="3">
        <v>20608</v>
      </c>
      <c r="F22" s="44">
        <f t="shared" si="1"/>
        <v>90.13296011196641</v>
      </c>
      <c r="G22" s="8">
        <f t="shared" si="2"/>
        <v>108.46315789473684</v>
      </c>
    </row>
    <row r="23" spans="1:7" ht="22.5">
      <c r="A23" s="10" t="s">
        <v>52</v>
      </c>
      <c r="B23" s="5">
        <v>22864</v>
      </c>
      <c r="C23" s="5">
        <v>19000</v>
      </c>
      <c r="D23" s="5">
        <v>19000</v>
      </c>
      <c r="E23" s="5">
        <v>20608</v>
      </c>
      <c r="F23" s="44">
        <f t="shared" si="1"/>
        <v>90.13296011196641</v>
      </c>
      <c r="G23" s="8">
        <f t="shared" si="2"/>
        <v>108.46315789473684</v>
      </c>
    </row>
    <row r="24" spans="1:7" ht="25.5">
      <c r="A24" s="9" t="s">
        <v>53</v>
      </c>
      <c r="B24" s="3">
        <v>100367.93</v>
      </c>
      <c r="C24" s="3"/>
      <c r="D24" s="2"/>
      <c r="E24" s="2"/>
      <c r="F24" s="44">
        <f t="shared" si="1"/>
        <v>0</v>
      </c>
      <c r="G24" s="8"/>
    </row>
    <row r="25" spans="1:7" ht="12.75">
      <c r="A25" s="10" t="s">
        <v>54</v>
      </c>
      <c r="B25" s="5">
        <v>100367.93</v>
      </c>
      <c r="C25" s="5"/>
      <c r="D25" s="7"/>
      <c r="E25" s="7"/>
      <c r="F25" s="44">
        <f t="shared" si="1"/>
        <v>0</v>
      </c>
      <c r="G25" s="8"/>
    </row>
    <row r="26" spans="1:7" ht="25.5">
      <c r="A26" s="25" t="s">
        <v>16</v>
      </c>
      <c r="B26" s="26">
        <v>368994.96</v>
      </c>
      <c r="C26" s="26">
        <f>SUM(C27)</f>
        <v>363000</v>
      </c>
      <c r="D26" s="26">
        <v>323100</v>
      </c>
      <c r="E26" s="26">
        <v>329683.23</v>
      </c>
      <c r="F26" s="52">
        <f t="shared" si="1"/>
        <v>89.34626911977334</v>
      </c>
      <c r="G26" s="28">
        <f t="shared" si="2"/>
        <v>102.03752089136489</v>
      </c>
    </row>
    <row r="27" spans="1:7" ht="12.75">
      <c r="A27" s="9" t="s">
        <v>48</v>
      </c>
      <c r="B27" s="3">
        <v>368994.96</v>
      </c>
      <c r="C27" s="3">
        <f>SUM(C28)</f>
        <v>363000</v>
      </c>
      <c r="D27" s="3">
        <v>323100</v>
      </c>
      <c r="E27" s="3">
        <v>329683.23</v>
      </c>
      <c r="F27" s="44">
        <f t="shared" si="1"/>
        <v>89.34626911977334</v>
      </c>
      <c r="G27" s="8">
        <f t="shared" si="2"/>
        <v>102.03752089136489</v>
      </c>
    </row>
    <row r="28" spans="1:7" ht="51">
      <c r="A28" s="9" t="s">
        <v>55</v>
      </c>
      <c r="B28" s="3">
        <v>368994.96</v>
      </c>
      <c r="C28" s="3">
        <f>SUM(C29)</f>
        <v>363000</v>
      </c>
      <c r="D28" s="3">
        <v>323100</v>
      </c>
      <c r="E28" s="3">
        <v>329683.23</v>
      </c>
      <c r="F28" s="44">
        <f t="shared" si="1"/>
        <v>89.34626911977334</v>
      </c>
      <c r="G28" s="8">
        <f t="shared" si="2"/>
        <v>102.03752089136489</v>
      </c>
    </row>
    <row r="29" spans="1:7" ht="12.75">
      <c r="A29" s="10" t="s">
        <v>56</v>
      </c>
      <c r="B29" s="5">
        <v>368994.96</v>
      </c>
      <c r="C29" s="5">
        <v>363000</v>
      </c>
      <c r="D29" s="5">
        <v>323100</v>
      </c>
      <c r="E29" s="5">
        <v>329683.23</v>
      </c>
      <c r="F29" s="44">
        <f t="shared" si="1"/>
        <v>89.34626911977334</v>
      </c>
      <c r="G29" s="8">
        <f t="shared" si="2"/>
        <v>102.03752089136489</v>
      </c>
    </row>
    <row r="30" spans="1:7" ht="25.5">
      <c r="A30" s="25" t="s">
        <v>23</v>
      </c>
      <c r="B30" s="26">
        <v>3347255.04</v>
      </c>
      <c r="C30" s="26">
        <f>SUM(C31)</f>
        <v>3502000</v>
      </c>
      <c r="D30" s="26">
        <v>3641753.16</v>
      </c>
      <c r="E30" s="26">
        <v>3201876.3</v>
      </c>
      <c r="F30" s="52">
        <f t="shared" si="1"/>
        <v>95.65677732163486</v>
      </c>
      <c r="G30" s="28">
        <f t="shared" si="2"/>
        <v>87.9212884379017</v>
      </c>
    </row>
    <row r="31" spans="1:7" ht="12.75">
      <c r="A31" s="9" t="s">
        <v>48</v>
      </c>
      <c r="B31" s="3">
        <v>3347255.04</v>
      </c>
      <c r="C31" s="3">
        <f>SUM(C32)</f>
        <v>3502000</v>
      </c>
      <c r="D31" s="3">
        <v>3641753.16</v>
      </c>
      <c r="E31" s="3">
        <v>3201876.3</v>
      </c>
      <c r="F31" s="44">
        <f t="shared" si="1"/>
        <v>95.65677732163486</v>
      </c>
      <c r="G31" s="8">
        <f t="shared" si="2"/>
        <v>87.9212884379017</v>
      </c>
    </row>
    <row r="32" spans="1:7" ht="38.25">
      <c r="A32" s="9" t="s">
        <v>57</v>
      </c>
      <c r="B32" s="3">
        <v>3347255.04</v>
      </c>
      <c r="C32" s="3">
        <f>SUM(C33)</f>
        <v>3502000</v>
      </c>
      <c r="D32" s="3">
        <v>3641753.16</v>
      </c>
      <c r="E32" s="3">
        <v>3201876.3</v>
      </c>
      <c r="F32" s="44">
        <f t="shared" si="1"/>
        <v>95.65677732163486</v>
      </c>
      <c r="G32" s="8">
        <f t="shared" si="2"/>
        <v>87.9212884379017</v>
      </c>
    </row>
    <row r="33" spans="1:7" ht="33.75">
      <c r="A33" s="10" t="s">
        <v>58</v>
      </c>
      <c r="B33" s="5">
        <v>3347255.04</v>
      </c>
      <c r="C33" s="5">
        <v>3502000</v>
      </c>
      <c r="D33" s="5">
        <v>3641753.16</v>
      </c>
      <c r="E33" s="5">
        <v>3201876.3</v>
      </c>
      <c r="F33" s="44">
        <f t="shared" si="1"/>
        <v>95.65677732163486</v>
      </c>
      <c r="G33" s="8">
        <f t="shared" si="2"/>
        <v>87.9212884379017</v>
      </c>
    </row>
    <row r="34" spans="1:7" ht="25.5">
      <c r="A34" s="25" t="s">
        <v>25</v>
      </c>
      <c r="B34" s="26">
        <v>86720.42</v>
      </c>
      <c r="C34" s="26"/>
      <c r="D34" s="26">
        <v>59995</v>
      </c>
      <c r="E34" s="26">
        <v>74374.7</v>
      </c>
      <c r="F34" s="52">
        <f t="shared" si="1"/>
        <v>85.76376821053219</v>
      </c>
      <c r="G34" s="28">
        <f t="shared" si="2"/>
        <v>123.96816401366779</v>
      </c>
    </row>
    <row r="35" spans="1:7" ht="12.75">
      <c r="A35" s="9" t="s">
        <v>48</v>
      </c>
      <c r="B35" s="3">
        <v>86720.42</v>
      </c>
      <c r="C35" s="3"/>
      <c r="D35" s="3">
        <v>59995</v>
      </c>
      <c r="E35" s="3">
        <v>74374.7</v>
      </c>
      <c r="F35" s="44">
        <f t="shared" si="1"/>
        <v>85.76376821053219</v>
      </c>
      <c r="G35" s="8">
        <f t="shared" si="2"/>
        <v>123.96816401366779</v>
      </c>
    </row>
    <row r="36" spans="1:7" ht="38.25">
      <c r="A36" s="9" t="s">
        <v>51</v>
      </c>
      <c r="B36" s="3">
        <v>86720.42</v>
      </c>
      <c r="C36" s="3"/>
      <c r="D36" s="3">
        <v>59995</v>
      </c>
      <c r="E36" s="3">
        <v>74374.7</v>
      </c>
      <c r="F36" s="44">
        <f t="shared" si="1"/>
        <v>85.76376821053219</v>
      </c>
      <c r="G36" s="8">
        <f t="shared" si="2"/>
        <v>123.96816401366779</v>
      </c>
    </row>
    <row r="37" spans="1:7" ht="22.5">
      <c r="A37" s="10" t="s">
        <v>59</v>
      </c>
      <c r="B37" s="5">
        <v>86720.42</v>
      </c>
      <c r="C37" s="5"/>
      <c r="D37" s="5">
        <v>59995</v>
      </c>
      <c r="E37" s="5">
        <v>74374.7</v>
      </c>
      <c r="F37" s="44">
        <f t="shared" si="1"/>
        <v>85.76376821053219</v>
      </c>
      <c r="G37" s="8">
        <f t="shared" si="2"/>
        <v>123.96816401366779</v>
      </c>
    </row>
    <row r="38" spans="1:7" ht="51">
      <c r="A38" s="25" t="s">
        <v>27</v>
      </c>
      <c r="B38" s="27">
        <v>250</v>
      </c>
      <c r="C38" s="27"/>
      <c r="D38" s="29"/>
      <c r="E38" s="29"/>
      <c r="F38" s="52">
        <f t="shared" si="1"/>
        <v>0</v>
      </c>
      <c r="G38" s="28"/>
    </row>
    <row r="39" spans="1:7" ht="12.75">
      <c r="A39" s="9" t="s">
        <v>48</v>
      </c>
      <c r="B39" s="4">
        <v>250</v>
      </c>
      <c r="C39" s="4"/>
      <c r="D39" s="2"/>
      <c r="E39" s="2"/>
      <c r="F39" s="44">
        <f t="shared" si="1"/>
        <v>0</v>
      </c>
      <c r="G39" s="8"/>
    </row>
    <row r="40" spans="1:7" ht="51">
      <c r="A40" s="9" t="s">
        <v>55</v>
      </c>
      <c r="B40" s="4">
        <v>250</v>
      </c>
      <c r="C40" s="4"/>
      <c r="D40" s="2"/>
      <c r="E40" s="2"/>
      <c r="F40" s="44">
        <f t="shared" si="1"/>
        <v>0</v>
      </c>
      <c r="G40" s="8"/>
    </row>
    <row r="41" spans="1:7" ht="12.75">
      <c r="A41" s="10" t="s">
        <v>56</v>
      </c>
      <c r="B41" s="6">
        <v>250</v>
      </c>
      <c r="C41" s="6"/>
      <c r="D41" s="7"/>
      <c r="E41" s="7"/>
      <c r="F41" s="44">
        <f t="shared" si="1"/>
        <v>0</v>
      </c>
      <c r="G41" s="8"/>
    </row>
    <row r="42" spans="1:2" ht="11.25">
      <c r="A42" s="30"/>
      <c r="B42" s="30"/>
    </row>
    <row r="43" spans="1:2" ht="11.25">
      <c r="A43" s="30"/>
      <c r="B43" s="30"/>
    </row>
    <row r="44" spans="1:2" ht="11.25">
      <c r="A44" s="53"/>
      <c r="B44" s="53"/>
    </row>
    <row r="45" spans="1:2" ht="11.25">
      <c r="A45" s="30"/>
      <c r="B45" s="30"/>
    </row>
    <row r="46" ht="12" thickBot="1"/>
    <row r="47" spans="1:7" ht="11.25">
      <c r="A47" s="32"/>
      <c r="B47" s="33"/>
      <c r="C47" s="61" t="s">
        <v>42</v>
      </c>
      <c r="D47" s="61"/>
      <c r="E47" s="33"/>
      <c r="F47" s="33"/>
      <c r="G47" s="34"/>
    </row>
    <row r="48" spans="1:7" ht="11.25">
      <c r="A48" s="35"/>
      <c r="B48" s="31"/>
      <c r="C48" s="31"/>
      <c r="D48" s="31"/>
      <c r="E48" s="31"/>
      <c r="F48" s="31"/>
      <c r="G48" s="36"/>
    </row>
    <row r="49" spans="1:7" ht="12" thickBot="1">
      <c r="A49" s="37"/>
      <c r="B49" s="38"/>
      <c r="C49" s="38"/>
      <c r="D49" s="38"/>
      <c r="E49" s="38"/>
      <c r="F49" s="38"/>
      <c r="G49" s="39"/>
    </row>
    <row r="50" spans="1:7" ht="27" customHeight="1">
      <c r="A50" s="40" t="s">
        <v>0</v>
      </c>
      <c r="B50" s="40" t="s">
        <v>35</v>
      </c>
      <c r="C50" s="40" t="s">
        <v>36</v>
      </c>
      <c r="D50" s="40" t="s">
        <v>37</v>
      </c>
      <c r="E50" s="40" t="s">
        <v>38</v>
      </c>
      <c r="F50" s="40" t="s">
        <v>39</v>
      </c>
      <c r="G50" s="40" t="s">
        <v>39</v>
      </c>
    </row>
    <row r="51" spans="1:7" ht="27" customHeight="1">
      <c r="A51" s="45">
        <v>1</v>
      </c>
      <c r="B51" s="45">
        <v>2</v>
      </c>
      <c r="C51" s="45">
        <v>3</v>
      </c>
      <c r="D51" s="45">
        <v>4</v>
      </c>
      <c r="E51" s="45">
        <v>5</v>
      </c>
      <c r="F51" s="45" t="s">
        <v>45</v>
      </c>
      <c r="G51" s="45" t="s">
        <v>46</v>
      </c>
    </row>
    <row r="52" spans="1:7" ht="12.75">
      <c r="A52" s="41" t="s">
        <v>1</v>
      </c>
      <c r="B52" s="42">
        <v>5337635.75</v>
      </c>
      <c r="C52" s="42">
        <f>SUM(C53,C126,C168)</f>
        <v>5621256</v>
      </c>
      <c r="D52" s="42">
        <v>5863192.72</v>
      </c>
      <c r="E52" s="42">
        <v>5538888.79</v>
      </c>
      <c r="F52" s="43">
        <v>103.77</v>
      </c>
      <c r="G52" s="44">
        <f aca="true" t="shared" si="3" ref="G52:G65">E52/D52*100</f>
        <v>94.46881681214805</v>
      </c>
    </row>
    <row r="53" spans="1:7" ht="38.25">
      <c r="A53" s="11" t="s">
        <v>2</v>
      </c>
      <c r="B53" s="12">
        <v>5170681.39</v>
      </c>
      <c r="C53" s="12">
        <f>SUM(C54)</f>
        <v>5124220</v>
      </c>
      <c r="D53" s="12">
        <v>5154534.34</v>
      </c>
      <c r="E53" s="12">
        <v>5031473.46</v>
      </c>
      <c r="F53" s="13">
        <v>97.31</v>
      </c>
      <c r="G53" s="14">
        <f t="shared" si="3"/>
        <v>97.61257037236074</v>
      </c>
    </row>
    <row r="54" spans="1:7" ht="38.25">
      <c r="A54" s="15" t="s">
        <v>3</v>
      </c>
      <c r="B54" s="16">
        <v>5170681.39</v>
      </c>
      <c r="C54" s="16">
        <f>SUM(C55,C64,C74,C89,)</f>
        <v>5124220</v>
      </c>
      <c r="D54" s="16">
        <v>5154534.34</v>
      </c>
      <c r="E54" s="16">
        <v>5031473.46</v>
      </c>
      <c r="F54" s="17">
        <v>97.31</v>
      </c>
      <c r="G54" s="18">
        <f t="shared" si="3"/>
        <v>97.61257037236074</v>
      </c>
    </row>
    <row r="55" spans="1:7" ht="12.75">
      <c r="A55" s="25" t="s">
        <v>4</v>
      </c>
      <c r="B55" s="26">
        <v>1336238.6</v>
      </c>
      <c r="C55" s="26">
        <f>SUM(C56)</f>
        <v>1340000</v>
      </c>
      <c r="D55" s="26">
        <v>1340000</v>
      </c>
      <c r="E55" s="26">
        <v>1338429.72</v>
      </c>
      <c r="F55" s="27">
        <v>100.16</v>
      </c>
      <c r="G55" s="28">
        <f t="shared" si="3"/>
        <v>99.88281492537313</v>
      </c>
    </row>
    <row r="56" spans="1:7" ht="12.75">
      <c r="A56" s="9" t="s">
        <v>5</v>
      </c>
      <c r="B56" s="3">
        <v>1336238.6</v>
      </c>
      <c r="C56" s="3">
        <f>SUM(C57,C60)</f>
        <v>1340000</v>
      </c>
      <c r="D56" s="3">
        <v>1340000</v>
      </c>
      <c r="E56" s="3">
        <v>1338429.72</v>
      </c>
      <c r="F56" s="4">
        <v>100.16</v>
      </c>
      <c r="G56" s="8">
        <f t="shared" si="3"/>
        <v>99.88281492537313</v>
      </c>
    </row>
    <row r="57" spans="1:7" ht="12.75">
      <c r="A57" s="9" t="s">
        <v>6</v>
      </c>
      <c r="B57" s="3">
        <v>679864</v>
      </c>
      <c r="C57" s="3">
        <f>SUM(C58:C59)</f>
        <v>705000</v>
      </c>
      <c r="D57" s="3">
        <v>705000</v>
      </c>
      <c r="E57" s="3">
        <v>705000</v>
      </c>
      <c r="F57" s="4">
        <v>103.7</v>
      </c>
      <c r="G57" s="8">
        <f t="shared" si="3"/>
        <v>100</v>
      </c>
    </row>
    <row r="58" spans="1:7" ht="12.75">
      <c r="A58" s="10" t="s">
        <v>7</v>
      </c>
      <c r="B58" s="5">
        <v>629864</v>
      </c>
      <c r="C58" s="5">
        <v>625000</v>
      </c>
      <c r="D58" s="5">
        <v>625000</v>
      </c>
      <c r="E58" s="5">
        <v>625000</v>
      </c>
      <c r="F58" s="6">
        <v>99.23</v>
      </c>
      <c r="G58" s="8">
        <f t="shared" si="3"/>
        <v>100</v>
      </c>
    </row>
    <row r="59" spans="1:7" ht="12.75">
      <c r="A59" s="10" t="s">
        <v>8</v>
      </c>
      <c r="B59" s="5">
        <v>50000</v>
      </c>
      <c r="C59" s="5">
        <v>80000</v>
      </c>
      <c r="D59" s="5">
        <v>80000</v>
      </c>
      <c r="E59" s="5">
        <v>80000</v>
      </c>
      <c r="F59" s="6">
        <v>160</v>
      </c>
      <c r="G59" s="8">
        <f t="shared" si="3"/>
        <v>100</v>
      </c>
    </row>
    <row r="60" spans="1:7" ht="12.75">
      <c r="A60" s="9" t="s">
        <v>9</v>
      </c>
      <c r="B60" s="3">
        <v>656374.6</v>
      </c>
      <c r="C60" s="3">
        <f>SUM(C61:C63)</f>
        <v>635000</v>
      </c>
      <c r="D60" s="3">
        <v>635000</v>
      </c>
      <c r="E60" s="3">
        <v>633429.72</v>
      </c>
      <c r="F60" s="4">
        <v>96.5</v>
      </c>
      <c r="G60" s="8">
        <f t="shared" si="3"/>
        <v>99.75271181102362</v>
      </c>
    </row>
    <row r="61" spans="1:7" ht="12.75">
      <c r="A61" s="10" t="s">
        <v>10</v>
      </c>
      <c r="B61" s="5">
        <v>559316.6</v>
      </c>
      <c r="C61" s="5">
        <v>541292</v>
      </c>
      <c r="D61" s="5">
        <v>541292</v>
      </c>
      <c r="E61" s="5">
        <v>541292</v>
      </c>
      <c r="F61" s="6">
        <v>96.78</v>
      </c>
      <c r="G61" s="8">
        <f t="shared" si="3"/>
        <v>100</v>
      </c>
    </row>
    <row r="62" spans="1:7" ht="12.75">
      <c r="A62" s="10" t="s">
        <v>11</v>
      </c>
      <c r="B62" s="5">
        <v>80258</v>
      </c>
      <c r="C62" s="5">
        <v>77208</v>
      </c>
      <c r="D62" s="5">
        <v>77208</v>
      </c>
      <c r="E62" s="5">
        <v>77208</v>
      </c>
      <c r="F62" s="6">
        <v>96.2</v>
      </c>
      <c r="G62" s="8">
        <f t="shared" si="3"/>
        <v>100</v>
      </c>
    </row>
    <row r="63" spans="1:7" ht="22.5">
      <c r="A63" s="10" t="s">
        <v>12</v>
      </c>
      <c r="B63" s="5">
        <v>16800</v>
      </c>
      <c r="C63" s="5">
        <v>16500</v>
      </c>
      <c r="D63" s="5">
        <v>16500</v>
      </c>
      <c r="E63" s="5">
        <v>14929.72</v>
      </c>
      <c r="F63" s="6">
        <v>88.87</v>
      </c>
      <c r="G63" s="8">
        <f t="shared" si="3"/>
        <v>90.48315151515152</v>
      </c>
    </row>
    <row r="64" spans="1:7" ht="25.5">
      <c r="A64" s="25" t="s">
        <v>13</v>
      </c>
      <c r="B64" s="26">
        <v>115163.91</v>
      </c>
      <c r="C64" s="26">
        <f>SUM(C65)</f>
        <v>19500</v>
      </c>
      <c r="D64" s="26">
        <v>19500</v>
      </c>
      <c r="E64" s="26">
        <v>20651.68</v>
      </c>
      <c r="F64" s="27">
        <v>17.93</v>
      </c>
      <c r="G64" s="28">
        <f t="shared" si="3"/>
        <v>105.90605128205128</v>
      </c>
    </row>
    <row r="65" spans="1:7" ht="12.75">
      <c r="A65" s="9" t="s">
        <v>5</v>
      </c>
      <c r="B65" s="3">
        <v>115163.91</v>
      </c>
      <c r="C65" s="3">
        <f>SUM(C68,C72)</f>
        <v>19500</v>
      </c>
      <c r="D65" s="3">
        <v>19500</v>
      </c>
      <c r="E65" s="3">
        <v>20651.68</v>
      </c>
      <c r="F65" s="4">
        <v>17.93</v>
      </c>
      <c r="G65" s="8">
        <f t="shared" si="3"/>
        <v>105.90605128205128</v>
      </c>
    </row>
    <row r="66" spans="1:7" ht="12.75">
      <c r="A66" s="9" t="s">
        <v>6</v>
      </c>
      <c r="B66" s="3">
        <v>68000</v>
      </c>
      <c r="C66" s="3"/>
      <c r="D66" s="2"/>
      <c r="E66" s="2"/>
      <c r="F66" s="2"/>
      <c r="G66" s="8"/>
    </row>
    <row r="67" spans="1:7" ht="12.75">
      <c r="A67" s="10" t="s">
        <v>7</v>
      </c>
      <c r="B67" s="5">
        <v>68000</v>
      </c>
      <c r="C67" s="5"/>
      <c r="D67" s="7"/>
      <c r="E67" s="7"/>
      <c r="F67" s="7"/>
      <c r="G67" s="8"/>
    </row>
    <row r="68" spans="1:7" ht="12.75">
      <c r="A68" s="9" t="s">
        <v>9</v>
      </c>
      <c r="B68" s="3">
        <v>46867.82</v>
      </c>
      <c r="C68" s="3">
        <f>SUM(C70:C71)</f>
        <v>19000</v>
      </c>
      <c r="D68" s="3">
        <v>19000</v>
      </c>
      <c r="E68" s="3">
        <v>20625.1</v>
      </c>
      <c r="F68" s="4">
        <v>44.01</v>
      </c>
      <c r="G68" s="8">
        <f>E68/D68*100</f>
        <v>108.55315789473683</v>
      </c>
    </row>
    <row r="69" spans="1:7" ht="12.75">
      <c r="A69" s="10" t="s">
        <v>10</v>
      </c>
      <c r="B69" s="5">
        <v>11551</v>
      </c>
      <c r="C69" s="5"/>
      <c r="D69" s="7"/>
      <c r="E69" s="7"/>
      <c r="F69" s="7"/>
      <c r="G69" s="8"/>
    </row>
    <row r="70" spans="1:7" ht="12.75">
      <c r="A70" s="10" t="s">
        <v>11</v>
      </c>
      <c r="B70" s="5">
        <v>35316.82</v>
      </c>
      <c r="C70" s="5">
        <v>17000</v>
      </c>
      <c r="D70" s="5">
        <v>17000</v>
      </c>
      <c r="E70" s="5">
        <v>18100.1</v>
      </c>
      <c r="F70" s="6">
        <v>51.25</v>
      </c>
      <c r="G70" s="8">
        <f aca="true" t="shared" si="4" ref="G70:G79">E70/D70*100</f>
        <v>106.47117647058823</v>
      </c>
    </row>
    <row r="71" spans="1:7" ht="22.5">
      <c r="A71" s="10" t="s">
        <v>12</v>
      </c>
      <c r="B71" s="7"/>
      <c r="C71" s="55">
        <v>2000</v>
      </c>
      <c r="D71" s="5">
        <v>2000</v>
      </c>
      <c r="E71" s="5">
        <v>2525</v>
      </c>
      <c r="F71" s="7"/>
      <c r="G71" s="8">
        <f t="shared" si="4"/>
        <v>126.25</v>
      </c>
    </row>
    <row r="72" spans="1:7" ht="12.75">
      <c r="A72" s="9" t="s">
        <v>14</v>
      </c>
      <c r="B72" s="4">
        <v>296.09</v>
      </c>
      <c r="C72" s="3">
        <f>SUM(C73)</f>
        <v>500</v>
      </c>
      <c r="D72" s="4">
        <v>500</v>
      </c>
      <c r="E72" s="4">
        <v>26.58</v>
      </c>
      <c r="F72" s="4">
        <v>8.98</v>
      </c>
      <c r="G72" s="8">
        <f t="shared" si="4"/>
        <v>5.316</v>
      </c>
    </row>
    <row r="73" spans="1:7" ht="12.75">
      <c r="A73" s="10" t="s">
        <v>15</v>
      </c>
      <c r="B73" s="6">
        <v>296.09</v>
      </c>
      <c r="C73" s="5">
        <v>500</v>
      </c>
      <c r="D73" s="6">
        <v>500</v>
      </c>
      <c r="E73" s="6">
        <v>26.58</v>
      </c>
      <c r="F73" s="6">
        <v>8.98</v>
      </c>
      <c r="G73" s="8">
        <f t="shared" si="4"/>
        <v>5.316</v>
      </c>
    </row>
    <row r="74" spans="1:7" ht="25.5">
      <c r="A74" s="25" t="s">
        <v>16</v>
      </c>
      <c r="B74" s="26">
        <v>341790.74</v>
      </c>
      <c r="C74" s="26">
        <f>SUM(C75)</f>
        <v>363000</v>
      </c>
      <c r="D74" s="26">
        <v>290224.34</v>
      </c>
      <c r="E74" s="26">
        <v>284913.02</v>
      </c>
      <c r="F74" s="27">
        <v>83.36</v>
      </c>
      <c r="G74" s="28">
        <f t="shared" si="4"/>
        <v>98.16992606478146</v>
      </c>
    </row>
    <row r="75" spans="1:7" ht="12.75">
      <c r="A75" s="9" t="s">
        <v>5</v>
      </c>
      <c r="B75" s="3">
        <v>338944.13</v>
      </c>
      <c r="C75" s="3">
        <f>SUM(C76,C82,C84)</f>
        <v>363000</v>
      </c>
      <c r="D75" s="3">
        <v>290224.34</v>
      </c>
      <c r="E75" s="3">
        <v>284913.02</v>
      </c>
      <c r="F75" s="4">
        <v>84.06</v>
      </c>
      <c r="G75" s="8">
        <f t="shared" si="4"/>
        <v>98.16992606478146</v>
      </c>
    </row>
    <row r="76" spans="1:7" ht="12.75">
      <c r="A76" s="9" t="s">
        <v>9</v>
      </c>
      <c r="B76" s="3">
        <v>270621.67</v>
      </c>
      <c r="C76" s="3">
        <f>SUM(C77:C81)</f>
        <v>297900</v>
      </c>
      <c r="D76" s="3">
        <v>225624.34</v>
      </c>
      <c r="E76" s="3">
        <v>238778.12</v>
      </c>
      <c r="F76" s="4">
        <v>88.23</v>
      </c>
      <c r="G76" s="8">
        <f t="shared" si="4"/>
        <v>105.82994724771272</v>
      </c>
    </row>
    <row r="77" spans="1:7" ht="12.75">
      <c r="A77" s="10" t="s">
        <v>17</v>
      </c>
      <c r="B77" s="5">
        <v>22449.45</v>
      </c>
      <c r="C77" s="5">
        <v>20200</v>
      </c>
      <c r="D77" s="5">
        <v>28200</v>
      </c>
      <c r="E77" s="5">
        <v>21524.56</v>
      </c>
      <c r="F77" s="6">
        <v>95.88</v>
      </c>
      <c r="G77" s="8">
        <f t="shared" si="4"/>
        <v>76.32822695035462</v>
      </c>
    </row>
    <row r="78" spans="1:7" ht="12.75">
      <c r="A78" s="10" t="s">
        <v>10</v>
      </c>
      <c r="B78" s="5">
        <v>81419.05</v>
      </c>
      <c r="C78" s="5">
        <v>64500</v>
      </c>
      <c r="D78" s="5">
        <v>42905</v>
      </c>
      <c r="E78" s="5">
        <v>53682.42</v>
      </c>
      <c r="F78" s="6">
        <v>65.93</v>
      </c>
      <c r="G78" s="8">
        <f t="shared" si="4"/>
        <v>125.11926348910383</v>
      </c>
    </row>
    <row r="79" spans="1:7" ht="12.75">
      <c r="A79" s="10" t="s">
        <v>11</v>
      </c>
      <c r="B79" s="5">
        <v>127959.94</v>
      </c>
      <c r="C79" s="5">
        <v>178700</v>
      </c>
      <c r="D79" s="5">
        <v>133519.34</v>
      </c>
      <c r="E79" s="5">
        <v>148004.86</v>
      </c>
      <c r="F79" s="6">
        <v>115.66</v>
      </c>
      <c r="G79" s="8">
        <f t="shared" si="4"/>
        <v>110.8490050954416</v>
      </c>
    </row>
    <row r="80" spans="1:7" ht="22.5">
      <c r="A80" s="10" t="s">
        <v>63</v>
      </c>
      <c r="B80" s="5">
        <v>0</v>
      </c>
      <c r="C80" s="5">
        <v>4000</v>
      </c>
      <c r="D80" s="5">
        <v>0</v>
      </c>
      <c r="E80" s="5">
        <v>0</v>
      </c>
      <c r="F80" s="8"/>
      <c r="G80" s="8"/>
    </row>
    <row r="81" spans="1:7" ht="22.5">
      <c r="A81" s="10" t="s">
        <v>12</v>
      </c>
      <c r="B81" s="5">
        <v>38793.23</v>
      </c>
      <c r="C81" s="5">
        <v>30500</v>
      </c>
      <c r="D81" s="5">
        <v>21000</v>
      </c>
      <c r="E81" s="5">
        <v>15566.28</v>
      </c>
      <c r="F81" s="6">
        <v>40.13</v>
      </c>
      <c r="G81" s="8">
        <f>E81/D81*100</f>
        <v>74.12514285714286</v>
      </c>
    </row>
    <row r="82" spans="1:7" ht="12.75">
      <c r="A82" s="9" t="s">
        <v>14</v>
      </c>
      <c r="B82" s="3">
        <v>2942.23</v>
      </c>
      <c r="C82" s="3">
        <f>SUM(C83)</f>
        <v>5100</v>
      </c>
      <c r="D82" s="3">
        <v>4600</v>
      </c>
      <c r="E82" s="3">
        <v>2135.08</v>
      </c>
      <c r="F82" s="4">
        <v>72.57</v>
      </c>
      <c r="G82" s="8">
        <f>E82/D82*100</f>
        <v>46.414782608695646</v>
      </c>
    </row>
    <row r="83" spans="1:7" ht="12.75">
      <c r="A83" s="10" t="s">
        <v>15</v>
      </c>
      <c r="B83" s="5">
        <v>2942.23</v>
      </c>
      <c r="C83" s="5">
        <v>5100</v>
      </c>
      <c r="D83" s="5">
        <v>4600</v>
      </c>
      <c r="E83" s="5">
        <v>2135.08</v>
      </c>
      <c r="F83" s="6">
        <v>72.57</v>
      </c>
      <c r="G83" s="8">
        <f>E83/D83*100</f>
        <v>46.414782608695646</v>
      </c>
    </row>
    <row r="84" spans="1:7" ht="38.25">
      <c r="A84" s="9" t="s">
        <v>18</v>
      </c>
      <c r="B84" s="3">
        <v>65380.23</v>
      </c>
      <c r="C84" s="3">
        <f>SUM(C85)</f>
        <v>60000</v>
      </c>
      <c r="D84" s="3">
        <v>60000</v>
      </c>
      <c r="E84" s="3">
        <v>43999.82</v>
      </c>
      <c r="F84" s="4">
        <v>67.3</v>
      </c>
      <c r="G84" s="8">
        <f>E84/D84*100</f>
        <v>73.33303333333333</v>
      </c>
    </row>
    <row r="85" spans="1:7" ht="22.5">
      <c r="A85" s="10" t="s">
        <v>19</v>
      </c>
      <c r="B85" s="5">
        <v>65380.23</v>
      </c>
      <c r="C85" s="5">
        <v>60000</v>
      </c>
      <c r="D85" s="5">
        <v>60000</v>
      </c>
      <c r="E85" s="5">
        <v>43999.82</v>
      </c>
      <c r="F85" s="6">
        <v>67.3</v>
      </c>
      <c r="G85" s="8">
        <f>E85/D85*100</f>
        <v>73.33303333333333</v>
      </c>
    </row>
    <row r="86" spans="1:7" ht="25.5">
      <c r="A86" s="9" t="s">
        <v>20</v>
      </c>
      <c r="B86" s="3">
        <v>2846.61</v>
      </c>
      <c r="C86" s="3"/>
      <c r="D86" s="2"/>
      <c r="E86" s="2"/>
      <c r="F86" s="2"/>
      <c r="G86" s="8"/>
    </row>
    <row r="87" spans="1:7" ht="24.75" customHeight="1">
      <c r="A87" s="9" t="s">
        <v>21</v>
      </c>
      <c r="B87" s="3">
        <v>2846.61</v>
      </c>
      <c r="C87" s="3"/>
      <c r="D87" s="2"/>
      <c r="E87" s="2"/>
      <c r="F87" s="2"/>
      <c r="G87" s="8"/>
    </row>
    <row r="88" spans="1:7" ht="12.75">
      <c r="A88" s="10" t="s">
        <v>22</v>
      </c>
      <c r="B88" s="5">
        <v>2846.61</v>
      </c>
      <c r="C88" s="5"/>
      <c r="D88" s="7"/>
      <c r="E88" s="7"/>
      <c r="F88" s="7"/>
      <c r="G88" s="8"/>
    </row>
    <row r="89" spans="1:7" ht="25.5">
      <c r="A89" s="25" t="s">
        <v>23</v>
      </c>
      <c r="B89" s="26">
        <v>3320072.76</v>
      </c>
      <c r="C89" s="26">
        <f>SUM(C90)</f>
        <v>3401720</v>
      </c>
      <c r="D89" s="26">
        <v>3445365</v>
      </c>
      <c r="E89" s="26">
        <v>3319991.84</v>
      </c>
      <c r="F89" s="27">
        <v>100</v>
      </c>
      <c r="G89" s="28">
        <f aca="true" t="shared" si="5" ref="G89:G105">E89/D89*100</f>
        <v>96.36110658812636</v>
      </c>
    </row>
    <row r="90" spans="1:7" ht="12.75">
      <c r="A90" s="9" t="s">
        <v>5</v>
      </c>
      <c r="B90" s="3">
        <v>3320072.76</v>
      </c>
      <c r="C90" s="3">
        <f>SUM(C91,C95)</f>
        <v>3401720</v>
      </c>
      <c r="D90" s="3">
        <v>3445365</v>
      </c>
      <c r="E90" s="3">
        <v>3319991.84</v>
      </c>
      <c r="F90" s="4">
        <v>100</v>
      </c>
      <c r="G90" s="8">
        <f t="shared" si="5"/>
        <v>96.36110658812636</v>
      </c>
    </row>
    <row r="91" spans="1:7" ht="12.75">
      <c r="A91" s="9" t="s">
        <v>6</v>
      </c>
      <c r="B91" s="3">
        <v>2978390.8</v>
      </c>
      <c r="C91" s="3">
        <f>SUM(C92:C94)</f>
        <v>3025420</v>
      </c>
      <c r="D91" s="3">
        <v>3089994.34</v>
      </c>
      <c r="E91" s="3">
        <v>3006957.41</v>
      </c>
      <c r="F91" s="4">
        <v>100.96</v>
      </c>
      <c r="G91" s="8">
        <f t="shared" si="5"/>
        <v>97.31271578963475</v>
      </c>
    </row>
    <row r="92" spans="1:7" ht="12.75">
      <c r="A92" s="10" t="s">
        <v>7</v>
      </c>
      <c r="B92" s="5">
        <v>2358224.64</v>
      </c>
      <c r="C92" s="5">
        <v>2455900</v>
      </c>
      <c r="D92" s="5">
        <v>2479774.34</v>
      </c>
      <c r="E92" s="5">
        <v>2407966.48</v>
      </c>
      <c r="F92" s="6">
        <v>102.11</v>
      </c>
      <c r="G92" s="8">
        <f t="shared" si="5"/>
        <v>97.10425828505025</v>
      </c>
    </row>
    <row r="93" spans="1:7" ht="12.75">
      <c r="A93" s="10" t="s">
        <v>8</v>
      </c>
      <c r="B93" s="5">
        <v>115647</v>
      </c>
      <c r="C93" s="5">
        <v>61000</v>
      </c>
      <c r="D93" s="5">
        <v>110000</v>
      </c>
      <c r="E93" s="5">
        <v>112698.25</v>
      </c>
      <c r="F93" s="6">
        <v>97.45</v>
      </c>
      <c r="G93" s="8">
        <f t="shared" si="5"/>
        <v>102.45295454545456</v>
      </c>
    </row>
    <row r="94" spans="1:7" ht="12.75">
      <c r="A94" s="10" t="s">
        <v>24</v>
      </c>
      <c r="B94" s="5">
        <v>504519.16</v>
      </c>
      <c r="C94" s="5">
        <v>508520</v>
      </c>
      <c r="D94" s="5">
        <v>500220</v>
      </c>
      <c r="E94" s="5">
        <v>486292.68</v>
      </c>
      <c r="F94" s="6">
        <v>96.39</v>
      </c>
      <c r="G94" s="8">
        <f t="shared" si="5"/>
        <v>97.21576106513135</v>
      </c>
    </row>
    <row r="95" spans="1:7" ht="12.75">
      <c r="A95" s="9" t="s">
        <v>9</v>
      </c>
      <c r="B95" s="3">
        <v>313619.26</v>
      </c>
      <c r="C95" s="3">
        <f>SUM(C96:C98)</f>
        <v>376300</v>
      </c>
      <c r="D95" s="3">
        <v>340370.66</v>
      </c>
      <c r="E95" s="3">
        <v>311534.43</v>
      </c>
      <c r="F95" s="4">
        <v>99.34</v>
      </c>
      <c r="G95" s="8">
        <f t="shared" si="5"/>
        <v>91.52799186627895</v>
      </c>
    </row>
    <row r="96" spans="1:7" ht="12.75">
      <c r="A96" s="10" t="s">
        <v>17</v>
      </c>
      <c r="B96" s="5">
        <v>96528.06</v>
      </c>
      <c r="C96" s="5">
        <v>100000</v>
      </c>
      <c r="D96" s="5">
        <v>115000</v>
      </c>
      <c r="E96" s="5">
        <v>109507.62</v>
      </c>
      <c r="F96" s="6">
        <v>113.45</v>
      </c>
      <c r="G96" s="8">
        <f t="shared" si="5"/>
        <v>95.22401739130434</v>
      </c>
    </row>
    <row r="97" spans="1:7" ht="12.75">
      <c r="A97" s="10" t="s">
        <v>10</v>
      </c>
      <c r="B97" s="5">
        <v>182544.13</v>
      </c>
      <c r="C97" s="5">
        <v>246508</v>
      </c>
      <c r="D97" s="5">
        <v>160703</v>
      </c>
      <c r="E97" s="5">
        <v>159981.2</v>
      </c>
      <c r="F97" s="6">
        <v>87.64</v>
      </c>
      <c r="G97" s="8">
        <f t="shared" si="5"/>
        <v>99.55084845958072</v>
      </c>
    </row>
    <row r="98" spans="1:7" ht="12.75">
      <c r="A98" s="10" t="s">
        <v>11</v>
      </c>
      <c r="B98" s="5">
        <v>34547.07</v>
      </c>
      <c r="C98" s="5">
        <v>29792</v>
      </c>
      <c r="D98" s="5">
        <v>64667.66</v>
      </c>
      <c r="E98" s="5">
        <v>42045.61</v>
      </c>
      <c r="F98" s="6">
        <v>121.71</v>
      </c>
      <c r="G98" s="8">
        <f t="shared" si="5"/>
        <v>65.01798580619742</v>
      </c>
    </row>
    <row r="99" spans="1:7" ht="38.25">
      <c r="A99" s="9" t="s">
        <v>18</v>
      </c>
      <c r="B99" s="3">
        <v>28062.7</v>
      </c>
      <c r="C99" s="3"/>
      <c r="D99" s="3">
        <v>15000</v>
      </c>
      <c r="E99" s="3">
        <v>1500</v>
      </c>
      <c r="F99" s="4">
        <v>5.35</v>
      </c>
      <c r="G99" s="8">
        <f t="shared" si="5"/>
        <v>10</v>
      </c>
    </row>
    <row r="100" spans="1:7" ht="22.5">
      <c r="A100" s="10" t="s">
        <v>19</v>
      </c>
      <c r="B100" s="5">
        <v>28062.7</v>
      </c>
      <c r="C100" s="5"/>
      <c r="D100" s="5">
        <v>15000</v>
      </c>
      <c r="E100" s="5">
        <v>1500</v>
      </c>
      <c r="F100" s="6">
        <v>5.35</v>
      </c>
      <c r="G100" s="8">
        <f t="shared" si="5"/>
        <v>10</v>
      </c>
    </row>
    <row r="101" spans="1:7" ht="25.5">
      <c r="A101" s="25" t="s">
        <v>25</v>
      </c>
      <c r="B101" s="26">
        <v>48401.08</v>
      </c>
      <c r="C101" s="26"/>
      <c r="D101" s="26">
        <v>51945</v>
      </c>
      <c r="E101" s="26">
        <v>59949.7</v>
      </c>
      <c r="F101" s="27">
        <v>123.86</v>
      </c>
      <c r="G101" s="28">
        <f t="shared" si="5"/>
        <v>115.40995283472904</v>
      </c>
    </row>
    <row r="102" spans="1:7" ht="12.75">
      <c r="A102" s="9" t="s">
        <v>5</v>
      </c>
      <c r="B102" s="3">
        <v>39747.8</v>
      </c>
      <c r="C102" s="3"/>
      <c r="D102" s="3">
        <v>51945</v>
      </c>
      <c r="E102" s="3">
        <v>58949.7</v>
      </c>
      <c r="F102" s="4">
        <v>148.31</v>
      </c>
      <c r="G102" s="8">
        <f t="shared" si="5"/>
        <v>113.48483973433439</v>
      </c>
    </row>
    <row r="103" spans="1:7" ht="12.75">
      <c r="A103" s="9" t="s">
        <v>9</v>
      </c>
      <c r="B103" s="3">
        <v>39490.49</v>
      </c>
      <c r="C103" s="3"/>
      <c r="D103" s="3">
        <v>51945</v>
      </c>
      <c r="E103" s="3">
        <v>58949.7</v>
      </c>
      <c r="F103" s="4">
        <v>149.28</v>
      </c>
      <c r="G103" s="8">
        <f t="shared" si="5"/>
        <v>113.48483973433439</v>
      </c>
    </row>
    <row r="104" spans="1:7" ht="12.75">
      <c r="A104" s="10" t="s">
        <v>10</v>
      </c>
      <c r="B104" s="5">
        <v>36130.8</v>
      </c>
      <c r="C104" s="5"/>
      <c r="D104" s="5">
        <v>16945</v>
      </c>
      <c r="E104" s="5">
        <v>23949.7</v>
      </c>
      <c r="F104" s="6">
        <v>66.29</v>
      </c>
      <c r="G104" s="8">
        <f t="shared" si="5"/>
        <v>141.3378577751549</v>
      </c>
    </row>
    <row r="105" spans="1:7" ht="12.75">
      <c r="A105" s="10" t="s">
        <v>11</v>
      </c>
      <c r="B105" s="5">
        <v>3359.69</v>
      </c>
      <c r="C105" s="5"/>
      <c r="D105" s="5">
        <v>35000</v>
      </c>
      <c r="E105" s="5">
        <v>35000</v>
      </c>
      <c r="F105" s="5">
        <v>1041.76</v>
      </c>
      <c r="G105" s="8">
        <f t="shared" si="5"/>
        <v>100</v>
      </c>
    </row>
    <row r="106" spans="1:7" ht="12.75">
      <c r="A106" s="9" t="s">
        <v>14</v>
      </c>
      <c r="B106" s="4">
        <v>257.31</v>
      </c>
      <c r="C106" s="3"/>
      <c r="D106" s="2"/>
      <c r="E106" s="2"/>
      <c r="F106" s="2"/>
      <c r="G106" s="8"/>
    </row>
    <row r="107" spans="1:7" ht="12.75">
      <c r="A107" s="10" t="s">
        <v>15</v>
      </c>
      <c r="B107" s="6">
        <v>257.31</v>
      </c>
      <c r="C107" s="5"/>
      <c r="D107" s="7"/>
      <c r="E107" s="7"/>
      <c r="F107" s="7"/>
      <c r="G107" s="8"/>
    </row>
    <row r="108" spans="1:7" ht="25.5">
      <c r="A108" s="9" t="s">
        <v>20</v>
      </c>
      <c r="B108" s="3">
        <v>8653.28</v>
      </c>
      <c r="C108" s="3"/>
      <c r="D108" s="2"/>
      <c r="E108" s="3">
        <v>1000</v>
      </c>
      <c r="F108" s="4">
        <v>11.56</v>
      </c>
      <c r="G108" s="8"/>
    </row>
    <row r="109" spans="1:7" ht="26.25" customHeight="1">
      <c r="A109" s="9" t="s">
        <v>21</v>
      </c>
      <c r="B109" s="3">
        <v>8653.28</v>
      </c>
      <c r="C109" s="3"/>
      <c r="D109" s="2"/>
      <c r="E109" s="3">
        <v>1000</v>
      </c>
      <c r="F109" s="4">
        <v>11.56</v>
      </c>
      <c r="G109" s="8"/>
    </row>
    <row r="110" spans="1:7" ht="12.75">
      <c r="A110" s="10" t="s">
        <v>22</v>
      </c>
      <c r="B110" s="5">
        <v>8653.28</v>
      </c>
      <c r="C110" s="5"/>
      <c r="D110" s="7"/>
      <c r="E110" s="5">
        <v>1000</v>
      </c>
      <c r="F110" s="6">
        <v>11.56</v>
      </c>
      <c r="G110" s="8"/>
    </row>
    <row r="111" spans="1:7" ht="25.5">
      <c r="A111" s="25" t="s">
        <v>26</v>
      </c>
      <c r="B111" s="27">
        <v>350</v>
      </c>
      <c r="C111" s="26"/>
      <c r="D111" s="26">
        <v>7500</v>
      </c>
      <c r="E111" s="26">
        <v>7537.5</v>
      </c>
      <c r="F111" s="26">
        <v>2153.57</v>
      </c>
      <c r="G111" s="28">
        <f>E111/D111*100</f>
        <v>100.49999999999999</v>
      </c>
    </row>
    <row r="112" spans="1:7" ht="12.75">
      <c r="A112" s="9" t="s">
        <v>5</v>
      </c>
      <c r="B112" s="4">
        <v>350</v>
      </c>
      <c r="C112" s="3"/>
      <c r="D112" s="2"/>
      <c r="E112" s="2"/>
      <c r="F112" s="2"/>
      <c r="G112" s="8"/>
    </row>
    <row r="113" spans="1:7" ht="12.75">
      <c r="A113" s="9" t="s">
        <v>9</v>
      </c>
      <c r="B113" s="4">
        <v>350</v>
      </c>
      <c r="C113" s="3"/>
      <c r="D113" s="2"/>
      <c r="E113" s="2"/>
      <c r="F113" s="2"/>
      <c r="G113" s="8"/>
    </row>
    <row r="114" spans="1:7" ht="12.75">
      <c r="A114" s="10" t="s">
        <v>10</v>
      </c>
      <c r="B114" s="6">
        <v>350</v>
      </c>
      <c r="C114" s="5"/>
      <c r="D114" s="7"/>
      <c r="E114" s="7"/>
      <c r="F114" s="7"/>
      <c r="G114" s="8"/>
    </row>
    <row r="115" spans="1:7" ht="25.5">
      <c r="A115" s="9" t="s">
        <v>20</v>
      </c>
      <c r="B115" s="2"/>
      <c r="C115" s="56"/>
      <c r="D115" s="3">
        <v>7500</v>
      </c>
      <c r="E115" s="3">
        <v>7537.5</v>
      </c>
      <c r="F115" s="2"/>
      <c r="G115" s="8">
        <f>E115/D115*100</f>
        <v>100.49999999999999</v>
      </c>
    </row>
    <row r="116" spans="1:7" ht="26.25" customHeight="1">
      <c r="A116" s="9" t="s">
        <v>21</v>
      </c>
      <c r="B116" s="2"/>
      <c r="C116" s="56"/>
      <c r="D116" s="3">
        <v>7500</v>
      </c>
      <c r="E116" s="3">
        <v>7537.5</v>
      </c>
      <c r="F116" s="2"/>
      <c r="G116" s="8">
        <f>E116/D116*100</f>
        <v>100.49999999999999</v>
      </c>
    </row>
    <row r="117" spans="1:7" ht="12.75">
      <c r="A117" s="10" t="s">
        <v>22</v>
      </c>
      <c r="B117" s="7"/>
      <c r="C117" s="54"/>
      <c r="D117" s="5">
        <v>7500</v>
      </c>
      <c r="E117" s="5">
        <v>7537.5</v>
      </c>
      <c r="F117" s="7"/>
      <c r="G117" s="8">
        <f>E117/D117*100</f>
        <v>100.49999999999999</v>
      </c>
    </row>
    <row r="118" spans="1:7" ht="51">
      <c r="A118" s="25" t="s">
        <v>27</v>
      </c>
      <c r="B118" s="27">
        <v>250</v>
      </c>
      <c r="C118" s="26"/>
      <c r="D118" s="29"/>
      <c r="E118" s="29"/>
      <c r="F118" s="29"/>
      <c r="G118" s="28"/>
    </row>
    <row r="119" spans="1:7" ht="12.75">
      <c r="A119" s="9" t="s">
        <v>5</v>
      </c>
      <c r="B119" s="4">
        <v>250</v>
      </c>
      <c r="C119" s="3"/>
      <c r="D119" s="2"/>
      <c r="E119" s="2"/>
      <c r="F119" s="2"/>
      <c r="G119" s="8"/>
    </row>
    <row r="120" spans="1:7" ht="12.75">
      <c r="A120" s="9" t="s">
        <v>9</v>
      </c>
      <c r="B120" s="4">
        <v>250</v>
      </c>
      <c r="C120" s="3"/>
      <c r="D120" s="2"/>
      <c r="E120" s="2"/>
      <c r="F120" s="2"/>
      <c r="G120" s="8"/>
    </row>
    <row r="121" spans="1:7" ht="12.75">
      <c r="A121" s="10" t="s">
        <v>11</v>
      </c>
      <c r="B121" s="6">
        <v>250</v>
      </c>
      <c r="C121" s="5"/>
      <c r="D121" s="7"/>
      <c r="E121" s="7"/>
      <c r="F121" s="7"/>
      <c r="G121" s="8"/>
    </row>
    <row r="122" spans="1:7" ht="51">
      <c r="A122" s="25" t="s">
        <v>28</v>
      </c>
      <c r="B122" s="26">
        <v>8414.3</v>
      </c>
      <c r="C122" s="26"/>
      <c r="D122" s="29"/>
      <c r="E122" s="29"/>
      <c r="F122" s="29"/>
      <c r="G122" s="28"/>
    </row>
    <row r="123" spans="1:7" ht="12.75">
      <c r="A123" s="9" t="s">
        <v>5</v>
      </c>
      <c r="B123" s="3">
        <v>8414.3</v>
      </c>
      <c r="C123" s="3"/>
      <c r="D123" s="2"/>
      <c r="E123" s="2"/>
      <c r="F123" s="2"/>
      <c r="G123" s="8"/>
    </row>
    <row r="124" spans="1:7" ht="12.75">
      <c r="A124" s="9" t="s">
        <v>9</v>
      </c>
      <c r="B124" s="3">
        <v>8414.3</v>
      </c>
      <c r="C124" s="3"/>
      <c r="D124" s="2"/>
      <c r="E124" s="2"/>
      <c r="F124" s="2"/>
      <c r="G124" s="8"/>
    </row>
    <row r="125" spans="1:7" ht="12.75">
      <c r="A125" s="10" t="s">
        <v>11</v>
      </c>
      <c r="B125" s="5">
        <v>8414.3</v>
      </c>
      <c r="C125" s="5"/>
      <c r="D125" s="7"/>
      <c r="E125" s="7"/>
      <c r="F125" s="7"/>
      <c r="G125" s="8"/>
    </row>
    <row r="126" spans="1:7" ht="38.25">
      <c r="A126" s="11" t="s">
        <v>29</v>
      </c>
      <c r="B126" s="12">
        <v>166954.36</v>
      </c>
      <c r="C126" s="12">
        <f>SUM(C127,C136,C145)</f>
        <v>186280</v>
      </c>
      <c r="D126" s="12">
        <v>143635</v>
      </c>
      <c r="E126" s="12">
        <v>106406.94</v>
      </c>
      <c r="F126" s="13">
        <v>63.73</v>
      </c>
      <c r="G126" s="14">
        <f aca="true" t="shared" si="6" ref="G126:G180">E126/D126*100</f>
        <v>74.08148431788909</v>
      </c>
    </row>
    <row r="127" spans="1:7" ht="38.25">
      <c r="A127" s="19" t="s">
        <v>30</v>
      </c>
      <c r="B127" s="20">
        <v>34687.38</v>
      </c>
      <c r="C127" s="20">
        <f>SUM(C128)</f>
        <v>35000</v>
      </c>
      <c r="D127" s="20">
        <v>35000</v>
      </c>
      <c r="E127" s="20">
        <v>34997.08</v>
      </c>
      <c r="F127" s="21">
        <v>100.89</v>
      </c>
      <c r="G127" s="22">
        <f t="shared" si="6"/>
        <v>99.99165714285715</v>
      </c>
    </row>
    <row r="128" spans="1:7" ht="12.75">
      <c r="A128" s="25" t="s">
        <v>4</v>
      </c>
      <c r="B128" s="26">
        <v>34687.38</v>
      </c>
      <c r="C128" s="26">
        <f>SUM(C129,C133)</f>
        <v>35000</v>
      </c>
      <c r="D128" s="26">
        <v>35000</v>
      </c>
      <c r="E128" s="26">
        <v>34997.08</v>
      </c>
      <c r="F128" s="27">
        <v>100.89</v>
      </c>
      <c r="G128" s="28">
        <f t="shared" si="6"/>
        <v>99.99165714285715</v>
      </c>
    </row>
    <row r="129" spans="1:7" ht="12.75">
      <c r="A129" s="9" t="s">
        <v>5</v>
      </c>
      <c r="B129" s="3">
        <v>23499.88</v>
      </c>
      <c r="C129" s="3">
        <f>SUM(C130)</f>
        <v>25000</v>
      </c>
      <c r="D129" s="3">
        <v>25000</v>
      </c>
      <c r="E129" s="3">
        <v>24997.08</v>
      </c>
      <c r="F129" s="4">
        <v>106.37</v>
      </c>
      <c r="G129" s="8">
        <f t="shared" si="6"/>
        <v>99.98832</v>
      </c>
    </row>
    <row r="130" spans="1:7" ht="12.75">
      <c r="A130" s="9" t="s">
        <v>9</v>
      </c>
      <c r="B130" s="3">
        <v>23499.88</v>
      </c>
      <c r="C130" s="3">
        <f>SUM(C131:C132)</f>
        <v>25000</v>
      </c>
      <c r="D130" s="3">
        <v>25000</v>
      </c>
      <c r="E130" s="3">
        <v>24997.08</v>
      </c>
      <c r="F130" s="4">
        <v>106.37</v>
      </c>
      <c r="G130" s="8">
        <f t="shared" si="6"/>
        <v>99.98832</v>
      </c>
    </row>
    <row r="131" spans="1:7" ht="12.75">
      <c r="A131" s="10" t="s">
        <v>10</v>
      </c>
      <c r="B131" s="5">
        <v>20499.88</v>
      </c>
      <c r="C131" s="5">
        <v>22000</v>
      </c>
      <c r="D131" s="5">
        <v>22000</v>
      </c>
      <c r="E131" s="5">
        <v>21997.08</v>
      </c>
      <c r="F131" s="6">
        <v>107.3</v>
      </c>
      <c r="G131" s="8">
        <f t="shared" si="6"/>
        <v>99.98672727272728</v>
      </c>
    </row>
    <row r="132" spans="1:7" ht="22.5">
      <c r="A132" s="10" t="s">
        <v>12</v>
      </c>
      <c r="B132" s="5">
        <v>3000</v>
      </c>
      <c r="C132" s="5">
        <v>3000</v>
      </c>
      <c r="D132" s="5">
        <v>3000</v>
      </c>
      <c r="E132" s="5">
        <v>3000</v>
      </c>
      <c r="F132" s="6">
        <v>100</v>
      </c>
      <c r="G132" s="8">
        <f t="shared" si="6"/>
        <v>100</v>
      </c>
    </row>
    <row r="133" spans="1:7" ht="25.5">
      <c r="A133" s="9" t="s">
        <v>20</v>
      </c>
      <c r="B133" s="3">
        <v>11187.5</v>
      </c>
      <c r="C133" s="3">
        <f>SUM(C134)</f>
        <v>10000</v>
      </c>
      <c r="D133" s="3">
        <v>10000</v>
      </c>
      <c r="E133" s="3">
        <v>10000</v>
      </c>
      <c r="F133" s="4">
        <v>89.39</v>
      </c>
      <c r="G133" s="8">
        <f t="shared" si="6"/>
        <v>100</v>
      </c>
    </row>
    <row r="134" spans="1:7" ht="27" customHeight="1">
      <c r="A134" s="9" t="s">
        <v>21</v>
      </c>
      <c r="B134" s="3">
        <v>11187.5</v>
      </c>
      <c r="C134" s="3">
        <f>SUM(C135)</f>
        <v>10000</v>
      </c>
      <c r="D134" s="3">
        <v>10000</v>
      </c>
      <c r="E134" s="3">
        <v>10000</v>
      </c>
      <c r="F134" s="4">
        <v>89.39</v>
      </c>
      <c r="G134" s="8">
        <f t="shared" si="6"/>
        <v>100</v>
      </c>
    </row>
    <row r="135" spans="1:7" ht="12.75">
      <c r="A135" s="10" t="s">
        <v>22</v>
      </c>
      <c r="B135" s="5">
        <v>11187.5</v>
      </c>
      <c r="C135" s="5">
        <v>10000</v>
      </c>
      <c r="D135" s="5">
        <v>10000</v>
      </c>
      <c r="E135" s="5">
        <v>10000</v>
      </c>
      <c r="F135" s="6">
        <v>89.39</v>
      </c>
      <c r="G135" s="8">
        <f t="shared" si="6"/>
        <v>100</v>
      </c>
    </row>
    <row r="136" spans="1:7" ht="38.25">
      <c r="A136" s="15" t="s">
        <v>31</v>
      </c>
      <c r="B136" s="16">
        <v>57835</v>
      </c>
      <c r="C136" s="16">
        <f>C137+C141</f>
        <v>60000</v>
      </c>
      <c r="D136" s="16">
        <v>52505</v>
      </c>
      <c r="E136" s="16">
        <v>50994.61</v>
      </c>
      <c r="F136" s="17">
        <v>88.17</v>
      </c>
      <c r="G136" s="18">
        <f t="shared" si="6"/>
        <v>97.12334063422531</v>
      </c>
    </row>
    <row r="137" spans="1:7" ht="12.75">
      <c r="A137" s="25" t="s">
        <v>4</v>
      </c>
      <c r="B137" s="26">
        <v>51000</v>
      </c>
      <c r="C137" s="26">
        <f>SUM(C138)</f>
        <v>51000</v>
      </c>
      <c r="D137" s="26">
        <v>51000</v>
      </c>
      <c r="E137" s="26">
        <v>50994.61</v>
      </c>
      <c r="F137" s="27">
        <v>99.99</v>
      </c>
      <c r="G137" s="28">
        <f t="shared" si="6"/>
        <v>99.98943137254902</v>
      </c>
    </row>
    <row r="138" spans="1:7" ht="12.75">
      <c r="A138" s="9" t="s">
        <v>5</v>
      </c>
      <c r="B138" s="3">
        <v>51000</v>
      </c>
      <c r="C138" s="3">
        <f>SUM(C139)</f>
        <v>51000</v>
      </c>
      <c r="D138" s="3">
        <v>51000</v>
      </c>
      <c r="E138" s="3">
        <v>50994.61</v>
      </c>
      <c r="F138" s="4">
        <v>99.99</v>
      </c>
      <c r="G138" s="8">
        <f t="shared" si="6"/>
        <v>99.98943137254902</v>
      </c>
    </row>
    <row r="139" spans="1:7" ht="12.75">
      <c r="A139" s="9" t="s">
        <v>9</v>
      </c>
      <c r="B139" s="3">
        <v>51000</v>
      </c>
      <c r="C139" s="3">
        <f>SUM(C140)</f>
        <v>51000</v>
      </c>
      <c r="D139" s="3">
        <v>51000</v>
      </c>
      <c r="E139" s="3">
        <v>50994.61</v>
      </c>
      <c r="F139" s="4">
        <v>99.99</v>
      </c>
      <c r="G139" s="8">
        <f t="shared" si="6"/>
        <v>99.98943137254902</v>
      </c>
    </row>
    <row r="140" spans="1:7" ht="12.75">
      <c r="A140" s="10" t="s">
        <v>11</v>
      </c>
      <c r="B140" s="5">
        <v>51000</v>
      </c>
      <c r="C140" s="5">
        <v>51000</v>
      </c>
      <c r="D140" s="5">
        <v>51000</v>
      </c>
      <c r="E140" s="5">
        <v>50994.61</v>
      </c>
      <c r="F140" s="6">
        <v>99.99</v>
      </c>
      <c r="G140" s="8">
        <f t="shared" si="6"/>
        <v>99.98943137254902</v>
      </c>
    </row>
    <row r="141" spans="1:7" ht="25.5">
      <c r="A141" s="25" t="s">
        <v>23</v>
      </c>
      <c r="B141" s="26">
        <v>6835</v>
      </c>
      <c r="C141" s="26">
        <f>SUM(C142)</f>
        <v>9000</v>
      </c>
      <c r="D141" s="26">
        <v>1505</v>
      </c>
      <c r="E141" s="29"/>
      <c r="F141" s="29"/>
      <c r="G141" s="28">
        <f t="shared" si="6"/>
        <v>0</v>
      </c>
    </row>
    <row r="142" spans="1:7" ht="12.75">
      <c r="A142" s="9" t="s">
        <v>5</v>
      </c>
      <c r="B142" s="3">
        <v>6835</v>
      </c>
      <c r="C142" s="3">
        <f>SUM(C143)</f>
        <v>9000</v>
      </c>
      <c r="D142" s="3">
        <v>1505</v>
      </c>
      <c r="E142" s="2"/>
      <c r="F142" s="2"/>
      <c r="G142" s="8">
        <f t="shared" si="6"/>
        <v>0</v>
      </c>
    </row>
    <row r="143" spans="1:7" ht="12.75">
      <c r="A143" s="9" t="s">
        <v>9</v>
      </c>
      <c r="B143" s="3">
        <v>6835</v>
      </c>
      <c r="C143" s="3">
        <f>SUM(C144)</f>
        <v>9000</v>
      </c>
      <c r="D143" s="3">
        <v>1505</v>
      </c>
      <c r="E143" s="2"/>
      <c r="F143" s="2"/>
      <c r="G143" s="8">
        <f t="shared" si="6"/>
        <v>0</v>
      </c>
    </row>
    <row r="144" spans="1:7" ht="12.75">
      <c r="A144" s="10" t="s">
        <v>11</v>
      </c>
      <c r="B144" s="5">
        <v>6835</v>
      </c>
      <c r="C144" s="5">
        <v>9000</v>
      </c>
      <c r="D144" s="5">
        <v>1505</v>
      </c>
      <c r="E144" s="7"/>
      <c r="F144" s="7"/>
      <c r="G144" s="8">
        <f t="shared" si="6"/>
        <v>0</v>
      </c>
    </row>
    <row r="145" spans="1:7" ht="25.5">
      <c r="A145" s="15" t="s">
        <v>32</v>
      </c>
      <c r="B145" s="16">
        <v>74431.98</v>
      </c>
      <c r="C145" s="16">
        <f>SUM(C150)</f>
        <v>91280</v>
      </c>
      <c r="D145" s="16">
        <v>56130</v>
      </c>
      <c r="E145" s="16">
        <v>20415.25</v>
      </c>
      <c r="F145" s="17">
        <v>27.43</v>
      </c>
      <c r="G145" s="18">
        <f t="shared" si="6"/>
        <v>36.37137003384999</v>
      </c>
    </row>
    <row r="146" spans="1:7" ht="25.5">
      <c r="A146" s="25" t="s">
        <v>16</v>
      </c>
      <c r="B146" s="26">
        <v>3525</v>
      </c>
      <c r="C146" s="26"/>
      <c r="D146" s="29"/>
      <c r="E146" s="29"/>
      <c r="F146" s="29"/>
      <c r="G146" s="28"/>
    </row>
    <row r="147" spans="1:7" ht="12.75">
      <c r="A147" s="9" t="s">
        <v>5</v>
      </c>
      <c r="B147" s="3">
        <v>3525</v>
      </c>
      <c r="C147" s="3"/>
      <c r="D147" s="2"/>
      <c r="E147" s="2"/>
      <c r="F147" s="2"/>
      <c r="G147" s="8"/>
    </row>
    <row r="148" spans="1:7" ht="12.75">
      <c r="A148" s="9" t="s">
        <v>9</v>
      </c>
      <c r="B148" s="3">
        <v>3525</v>
      </c>
      <c r="C148" s="3"/>
      <c r="D148" s="2"/>
      <c r="E148" s="2"/>
      <c r="F148" s="2"/>
      <c r="G148" s="8"/>
    </row>
    <row r="149" spans="1:7" ht="12.75">
      <c r="A149" s="10" t="s">
        <v>11</v>
      </c>
      <c r="B149" s="5">
        <v>3525</v>
      </c>
      <c r="C149" s="5"/>
      <c r="D149" s="7"/>
      <c r="E149" s="7"/>
      <c r="F149" s="7"/>
      <c r="G149" s="8"/>
    </row>
    <row r="150" spans="1:7" ht="25.5">
      <c r="A150" s="25" t="s">
        <v>23</v>
      </c>
      <c r="B150" s="26">
        <v>60906.98</v>
      </c>
      <c r="C150" s="26">
        <f>SUM(C151)</f>
        <v>91280</v>
      </c>
      <c r="D150" s="26">
        <v>42130</v>
      </c>
      <c r="E150" s="26">
        <v>6415.25</v>
      </c>
      <c r="F150" s="27">
        <v>10.53</v>
      </c>
      <c r="G150" s="28">
        <f t="shared" si="6"/>
        <v>15.227272727272728</v>
      </c>
    </row>
    <row r="151" spans="1:7" ht="12.75">
      <c r="A151" s="9" t="s">
        <v>5</v>
      </c>
      <c r="B151" s="3">
        <v>60906.98</v>
      </c>
      <c r="C151" s="3">
        <f>SUM(C152,C155)</f>
        <v>91280</v>
      </c>
      <c r="D151" s="3">
        <v>42130</v>
      </c>
      <c r="E151" s="3">
        <v>6415.25</v>
      </c>
      <c r="F151" s="4">
        <v>10.53</v>
      </c>
      <c r="G151" s="8">
        <f t="shared" si="6"/>
        <v>15.227272727272728</v>
      </c>
    </row>
    <row r="152" spans="1:7" ht="12.75">
      <c r="A152" s="9" t="s">
        <v>6</v>
      </c>
      <c r="B152" s="3">
        <v>24294.03</v>
      </c>
      <c r="C152" s="3">
        <f>SUM(C153:C154)</f>
        <v>40580</v>
      </c>
      <c r="D152" s="3">
        <v>14130</v>
      </c>
      <c r="E152" s="3">
        <v>1977.29</v>
      </c>
      <c r="F152" s="4">
        <v>8.14</v>
      </c>
      <c r="G152" s="8">
        <f t="shared" si="6"/>
        <v>13.993559801840055</v>
      </c>
    </row>
    <row r="153" spans="1:7" ht="12.75">
      <c r="A153" s="10" t="s">
        <v>7</v>
      </c>
      <c r="B153" s="5">
        <v>20765.68</v>
      </c>
      <c r="C153" s="5">
        <v>35100</v>
      </c>
      <c r="D153" s="5">
        <v>11350</v>
      </c>
      <c r="E153" s="5">
        <v>1903.96</v>
      </c>
      <c r="F153" s="6">
        <v>9.17</v>
      </c>
      <c r="G153" s="8">
        <f t="shared" si="6"/>
        <v>16.774977973568284</v>
      </c>
    </row>
    <row r="154" spans="1:7" ht="12.75">
      <c r="A154" s="10" t="s">
        <v>24</v>
      </c>
      <c r="B154" s="5">
        <v>3528.35</v>
      </c>
      <c r="C154" s="5">
        <v>5480</v>
      </c>
      <c r="D154" s="5">
        <v>2780</v>
      </c>
      <c r="E154" s="6">
        <v>73.33</v>
      </c>
      <c r="F154" s="6">
        <v>2.08</v>
      </c>
      <c r="G154" s="8">
        <f t="shared" si="6"/>
        <v>2.637769784172662</v>
      </c>
    </row>
    <row r="155" spans="1:7" ht="12.75">
      <c r="A155" s="9" t="s">
        <v>9</v>
      </c>
      <c r="B155" s="3">
        <v>36612.95</v>
      </c>
      <c r="C155" s="3">
        <f>SUM(C156:C158)</f>
        <v>50700</v>
      </c>
      <c r="D155" s="3">
        <v>28000</v>
      </c>
      <c r="E155" s="3">
        <v>4437.96</v>
      </c>
      <c r="F155" s="4">
        <v>12.12</v>
      </c>
      <c r="G155" s="8">
        <f t="shared" si="6"/>
        <v>15.849857142857143</v>
      </c>
    </row>
    <row r="156" spans="1:7" ht="12.75">
      <c r="A156" s="10" t="s">
        <v>17</v>
      </c>
      <c r="B156" s="5">
        <v>6173</v>
      </c>
      <c r="C156" s="5">
        <v>10800</v>
      </c>
      <c r="D156" s="5">
        <v>8800</v>
      </c>
      <c r="E156" s="6">
        <v>839</v>
      </c>
      <c r="F156" s="6">
        <v>13.59</v>
      </c>
      <c r="G156" s="8">
        <f t="shared" si="6"/>
        <v>9.534090909090908</v>
      </c>
    </row>
    <row r="157" spans="1:7" ht="12.75">
      <c r="A157" s="10" t="s">
        <v>10</v>
      </c>
      <c r="B157" s="5">
        <v>13639.95</v>
      </c>
      <c r="C157" s="5">
        <v>23900</v>
      </c>
      <c r="D157" s="5">
        <v>17200</v>
      </c>
      <c r="E157" s="5">
        <v>3598.96</v>
      </c>
      <c r="F157" s="6">
        <v>26.39</v>
      </c>
      <c r="G157" s="8">
        <f t="shared" si="6"/>
        <v>20.92418604651163</v>
      </c>
    </row>
    <row r="158" spans="1:7" ht="12.75">
      <c r="A158" s="10" t="s">
        <v>11</v>
      </c>
      <c r="B158" s="5">
        <v>16800</v>
      </c>
      <c r="C158" s="5">
        <v>16000</v>
      </c>
      <c r="D158" s="5">
        <v>2000</v>
      </c>
      <c r="E158" s="7"/>
      <c r="F158" s="7"/>
      <c r="G158" s="8">
        <f t="shared" si="6"/>
        <v>0</v>
      </c>
    </row>
    <row r="159" spans="1:7" ht="25.5">
      <c r="A159" s="25" t="s">
        <v>25</v>
      </c>
      <c r="B159" s="26">
        <v>10000</v>
      </c>
      <c r="C159" s="26"/>
      <c r="D159" s="29"/>
      <c r="E159" s="29"/>
      <c r="F159" s="29"/>
      <c r="G159" s="28"/>
    </row>
    <row r="160" spans="1:7" ht="12.75">
      <c r="A160" s="9" t="s">
        <v>5</v>
      </c>
      <c r="B160" s="3">
        <v>10000</v>
      </c>
      <c r="C160" s="3"/>
      <c r="D160" s="2"/>
      <c r="E160" s="2"/>
      <c r="F160" s="2"/>
      <c r="G160" s="8"/>
    </row>
    <row r="161" spans="1:7" ht="12.75">
      <c r="A161" s="9" t="s">
        <v>9</v>
      </c>
      <c r="B161" s="3">
        <v>10000</v>
      </c>
      <c r="C161" s="3"/>
      <c r="D161" s="2"/>
      <c r="E161" s="2"/>
      <c r="F161" s="2"/>
      <c r="G161" s="8"/>
    </row>
    <row r="162" spans="1:7" ht="12.75">
      <c r="A162" s="10" t="s">
        <v>10</v>
      </c>
      <c r="B162" s="5">
        <v>10000</v>
      </c>
      <c r="C162" s="5"/>
      <c r="D162" s="7"/>
      <c r="E162" s="7"/>
      <c r="F162" s="7"/>
      <c r="G162" s="8"/>
    </row>
    <row r="163" spans="1:7" ht="25.5">
      <c r="A163" s="25" t="s">
        <v>26</v>
      </c>
      <c r="B163" s="29"/>
      <c r="C163" s="57"/>
      <c r="D163" s="26">
        <v>14000</v>
      </c>
      <c r="E163" s="26">
        <v>14000</v>
      </c>
      <c r="F163" s="29"/>
      <c r="G163" s="28">
        <f t="shared" si="6"/>
        <v>100</v>
      </c>
    </row>
    <row r="164" spans="1:7" ht="12.75">
      <c r="A164" s="9" t="s">
        <v>5</v>
      </c>
      <c r="B164" s="2"/>
      <c r="C164" s="56"/>
      <c r="D164" s="3">
        <v>14000</v>
      </c>
      <c r="E164" s="3">
        <v>14000</v>
      </c>
      <c r="F164" s="2"/>
      <c r="G164" s="8">
        <f t="shared" si="6"/>
        <v>100</v>
      </c>
    </row>
    <row r="165" spans="1:7" ht="12.75">
      <c r="A165" s="9" t="s">
        <v>9</v>
      </c>
      <c r="B165" s="2"/>
      <c r="C165" s="56"/>
      <c r="D165" s="3">
        <v>14000</v>
      </c>
      <c r="E165" s="3">
        <v>14000</v>
      </c>
      <c r="F165" s="2"/>
      <c r="G165" s="8">
        <f t="shared" si="6"/>
        <v>100</v>
      </c>
    </row>
    <row r="166" spans="1:7" ht="12.75">
      <c r="A166" s="10" t="s">
        <v>10</v>
      </c>
      <c r="B166" s="7"/>
      <c r="C166" s="54"/>
      <c r="D166" s="5">
        <v>5037.5</v>
      </c>
      <c r="E166" s="5">
        <v>5037.5</v>
      </c>
      <c r="F166" s="7"/>
      <c r="G166" s="8">
        <f t="shared" si="6"/>
        <v>100</v>
      </c>
    </row>
    <row r="167" spans="1:7" ht="12.75">
      <c r="A167" s="10" t="s">
        <v>11</v>
      </c>
      <c r="B167" s="7"/>
      <c r="C167" s="54"/>
      <c r="D167" s="5">
        <v>8962.5</v>
      </c>
      <c r="E167" s="5">
        <v>8962.5</v>
      </c>
      <c r="F167" s="7"/>
      <c r="G167" s="8">
        <f t="shared" si="6"/>
        <v>100</v>
      </c>
    </row>
    <row r="168" spans="1:7" ht="38.25">
      <c r="A168" s="11" t="s">
        <v>33</v>
      </c>
      <c r="B168" s="24"/>
      <c r="C168" s="58">
        <f>SUM(C169)</f>
        <v>310756</v>
      </c>
      <c r="D168" s="12">
        <v>565023.38</v>
      </c>
      <c r="E168" s="12">
        <v>401008.39</v>
      </c>
      <c r="F168" s="24"/>
      <c r="G168" s="14">
        <f t="shared" si="6"/>
        <v>70.97199942416542</v>
      </c>
    </row>
    <row r="169" spans="1:7" ht="63.75">
      <c r="A169" s="19" t="s">
        <v>34</v>
      </c>
      <c r="B169" s="23"/>
      <c r="C169" s="59">
        <f>SUM(C170)</f>
        <v>310756</v>
      </c>
      <c r="D169" s="20">
        <v>565023.38</v>
      </c>
      <c r="E169" s="20">
        <v>401008.39</v>
      </c>
      <c r="F169" s="23"/>
      <c r="G169" s="22">
        <f t="shared" si="6"/>
        <v>70.97199942416542</v>
      </c>
    </row>
    <row r="170" spans="1:7" ht="12.75">
      <c r="A170" s="25" t="s">
        <v>4</v>
      </c>
      <c r="B170" s="29"/>
      <c r="C170" s="57">
        <f>SUM(C171+C174)</f>
        <v>310756</v>
      </c>
      <c r="D170" s="26">
        <v>508973.38</v>
      </c>
      <c r="E170" s="26">
        <v>343973.38</v>
      </c>
      <c r="F170" s="29"/>
      <c r="G170" s="28">
        <f t="shared" si="6"/>
        <v>67.5818016258532</v>
      </c>
    </row>
    <row r="171" spans="1:7" ht="12.75">
      <c r="A171" s="9" t="s">
        <v>5</v>
      </c>
      <c r="B171" s="2"/>
      <c r="C171" s="56">
        <f>SUM(C172)</f>
        <v>295756</v>
      </c>
      <c r="D171" s="3">
        <v>493973.38</v>
      </c>
      <c r="E171" s="3">
        <v>328973.38</v>
      </c>
      <c r="F171" s="2"/>
      <c r="G171" s="8">
        <f t="shared" si="6"/>
        <v>66.59739032900923</v>
      </c>
    </row>
    <row r="172" spans="1:7" ht="12.75">
      <c r="A172" s="9" t="s">
        <v>9</v>
      </c>
      <c r="B172" s="2"/>
      <c r="C172" s="56">
        <f>SUM(C173)</f>
        <v>295756</v>
      </c>
      <c r="D172" s="3">
        <v>493973.38</v>
      </c>
      <c r="E172" s="3">
        <v>328973.38</v>
      </c>
      <c r="F172" s="2"/>
      <c r="G172" s="8">
        <f t="shared" si="6"/>
        <v>66.59739032900923</v>
      </c>
    </row>
    <row r="173" spans="1:7" ht="12.75">
      <c r="A173" s="10" t="s">
        <v>11</v>
      </c>
      <c r="B173" s="7"/>
      <c r="C173" s="54">
        <v>295756</v>
      </c>
      <c r="D173" s="5">
        <v>493973.38</v>
      </c>
      <c r="E173" s="5">
        <v>328973.38</v>
      </c>
      <c r="F173" s="7"/>
      <c r="G173" s="8">
        <f t="shared" si="6"/>
        <v>66.59739032900923</v>
      </c>
    </row>
    <row r="174" spans="1:7" ht="25.5">
      <c r="A174" s="9" t="s">
        <v>20</v>
      </c>
      <c r="B174" s="2"/>
      <c r="C174" s="56">
        <f>SUM(C175)</f>
        <v>15000</v>
      </c>
      <c r="D174" s="3">
        <v>15000</v>
      </c>
      <c r="E174" s="3">
        <v>15000</v>
      </c>
      <c r="F174" s="2"/>
      <c r="G174" s="8">
        <f t="shared" si="6"/>
        <v>100</v>
      </c>
    </row>
    <row r="175" spans="1:7" ht="30.75" customHeight="1">
      <c r="A175" s="9" t="s">
        <v>21</v>
      </c>
      <c r="B175" s="2"/>
      <c r="C175" s="56">
        <f>SUM(C176)</f>
        <v>15000</v>
      </c>
      <c r="D175" s="3">
        <v>15000</v>
      </c>
      <c r="E175" s="3">
        <v>15000</v>
      </c>
      <c r="F175" s="2"/>
      <c r="G175" s="8">
        <f t="shared" si="6"/>
        <v>100</v>
      </c>
    </row>
    <row r="176" spans="1:7" ht="12.75">
      <c r="A176" s="10" t="s">
        <v>22</v>
      </c>
      <c r="B176" s="7"/>
      <c r="C176" s="54">
        <v>15000</v>
      </c>
      <c r="D176" s="5">
        <v>15000</v>
      </c>
      <c r="E176" s="5">
        <v>15000</v>
      </c>
      <c r="F176" s="7"/>
      <c r="G176" s="8">
        <f t="shared" si="6"/>
        <v>100</v>
      </c>
    </row>
    <row r="177" spans="1:7" ht="25.5">
      <c r="A177" s="25" t="s">
        <v>16</v>
      </c>
      <c r="B177" s="29"/>
      <c r="C177" s="57"/>
      <c r="D177" s="26">
        <v>32875.66</v>
      </c>
      <c r="E177" s="26">
        <v>32775.66</v>
      </c>
      <c r="F177" s="29"/>
      <c r="G177" s="28">
        <f t="shared" si="6"/>
        <v>99.69582359715365</v>
      </c>
    </row>
    <row r="178" spans="1:7" ht="25.5">
      <c r="A178" s="9" t="s">
        <v>20</v>
      </c>
      <c r="B178" s="2"/>
      <c r="C178" s="56"/>
      <c r="D178" s="3">
        <v>32875.66</v>
      </c>
      <c r="E178" s="3">
        <v>32775.66</v>
      </c>
      <c r="F178" s="2"/>
      <c r="G178" s="8">
        <f t="shared" si="6"/>
        <v>99.69582359715365</v>
      </c>
    </row>
    <row r="179" spans="1:7" ht="25.5" customHeight="1">
      <c r="A179" s="9" t="s">
        <v>21</v>
      </c>
      <c r="B179" s="2"/>
      <c r="C179" s="56"/>
      <c r="D179" s="3">
        <v>32875.66</v>
      </c>
      <c r="E179" s="3">
        <v>32775.66</v>
      </c>
      <c r="F179" s="2"/>
      <c r="G179" s="8">
        <f t="shared" si="6"/>
        <v>99.69582359715365</v>
      </c>
    </row>
    <row r="180" spans="1:7" ht="12.75">
      <c r="A180" s="10" t="s">
        <v>22</v>
      </c>
      <c r="B180" s="7"/>
      <c r="C180" s="54"/>
      <c r="D180" s="5">
        <v>32875.66</v>
      </c>
      <c r="E180" s="5">
        <v>32775.66</v>
      </c>
      <c r="F180" s="7"/>
      <c r="G180" s="8">
        <f t="shared" si="6"/>
        <v>99.69582359715365</v>
      </c>
    </row>
    <row r="181" spans="1:7" ht="25.5">
      <c r="A181" s="25" t="s">
        <v>23</v>
      </c>
      <c r="B181" s="29"/>
      <c r="C181" s="57"/>
      <c r="D181" s="29"/>
      <c r="E181" s="29"/>
      <c r="F181" s="29"/>
      <c r="G181" s="28"/>
    </row>
    <row r="182" spans="1:7" ht="25.5">
      <c r="A182" s="9" t="s">
        <v>20</v>
      </c>
      <c r="B182" s="2"/>
      <c r="C182" s="56"/>
      <c r="D182" s="2"/>
      <c r="E182" s="2"/>
      <c r="F182" s="2"/>
      <c r="G182" s="8"/>
    </row>
    <row r="183" spans="1:7" ht="26.25" customHeight="1">
      <c r="A183" s="9" t="s">
        <v>21</v>
      </c>
      <c r="B183" s="2"/>
      <c r="C183" s="56"/>
      <c r="D183" s="2"/>
      <c r="E183" s="2"/>
      <c r="F183" s="2"/>
      <c r="G183" s="8"/>
    </row>
    <row r="184" spans="1:7" ht="12.75">
      <c r="A184" s="10" t="s">
        <v>22</v>
      </c>
      <c r="B184" s="7"/>
      <c r="C184" s="54"/>
      <c r="D184" s="7"/>
      <c r="E184" s="7"/>
      <c r="F184" s="7"/>
      <c r="G184" s="8"/>
    </row>
    <row r="185" spans="1:7" ht="25.5">
      <c r="A185" s="25" t="s">
        <v>25</v>
      </c>
      <c r="B185" s="29"/>
      <c r="C185" s="57"/>
      <c r="D185" s="26">
        <v>8050</v>
      </c>
      <c r="E185" s="26">
        <v>9135.01</v>
      </c>
      <c r="F185" s="29"/>
      <c r="G185" s="28">
        <f aca="true" t="shared" si="7" ref="G185:G195">E185/D185*100</f>
        <v>113.4783850931677</v>
      </c>
    </row>
    <row r="186" spans="1:7" ht="12.75">
      <c r="A186" s="9" t="s">
        <v>5</v>
      </c>
      <c r="B186" s="2"/>
      <c r="C186" s="56"/>
      <c r="D186" s="2"/>
      <c r="E186" s="3">
        <v>1085.96</v>
      </c>
      <c r="F186" s="2"/>
      <c r="G186" s="8"/>
    </row>
    <row r="187" spans="1:7" ht="12.75">
      <c r="A187" s="9" t="s">
        <v>9</v>
      </c>
      <c r="B187" s="2"/>
      <c r="C187" s="56"/>
      <c r="D187" s="2"/>
      <c r="E187" s="3">
        <v>1085.96</v>
      </c>
      <c r="F187" s="2"/>
      <c r="G187" s="8"/>
    </row>
    <row r="188" spans="1:7" ht="12.75">
      <c r="A188" s="10" t="s">
        <v>10</v>
      </c>
      <c r="B188" s="7"/>
      <c r="C188" s="54"/>
      <c r="D188" s="7"/>
      <c r="E188" s="5">
        <v>1085.96</v>
      </c>
      <c r="F188" s="7"/>
      <c r="G188" s="8"/>
    </row>
    <row r="189" spans="1:7" ht="25.5">
      <c r="A189" s="9" t="s">
        <v>20</v>
      </c>
      <c r="B189" s="2"/>
      <c r="C189" s="56"/>
      <c r="D189" s="3">
        <v>8050</v>
      </c>
      <c r="E189" s="3">
        <v>8049.05</v>
      </c>
      <c r="F189" s="2"/>
      <c r="G189" s="8">
        <f t="shared" si="7"/>
        <v>99.98819875776398</v>
      </c>
    </row>
    <row r="190" spans="1:7" ht="38.25">
      <c r="A190" s="9" t="s">
        <v>21</v>
      </c>
      <c r="B190" s="2"/>
      <c r="C190" s="56"/>
      <c r="D190" s="3">
        <v>8050</v>
      </c>
      <c r="E190" s="3">
        <v>8049.05</v>
      </c>
      <c r="F190" s="2"/>
      <c r="G190" s="8">
        <f t="shared" si="7"/>
        <v>99.98819875776398</v>
      </c>
    </row>
    <row r="191" spans="1:7" ht="12.75">
      <c r="A191" s="10" t="s">
        <v>22</v>
      </c>
      <c r="B191" s="7"/>
      <c r="C191" s="54"/>
      <c r="D191" s="5">
        <v>8050</v>
      </c>
      <c r="E191" s="5">
        <v>8049.05</v>
      </c>
      <c r="F191" s="7"/>
      <c r="G191" s="8">
        <f t="shared" si="7"/>
        <v>99.98819875776398</v>
      </c>
    </row>
    <row r="192" spans="1:7" ht="25.5">
      <c r="A192" s="25" t="s">
        <v>26</v>
      </c>
      <c r="B192" s="29"/>
      <c r="C192" s="57"/>
      <c r="D192" s="26">
        <v>15124.34</v>
      </c>
      <c r="E192" s="26">
        <v>15124.34</v>
      </c>
      <c r="F192" s="29"/>
      <c r="G192" s="28">
        <f t="shared" si="7"/>
        <v>100</v>
      </c>
    </row>
    <row r="193" spans="1:7" ht="25.5">
      <c r="A193" s="9" t="s">
        <v>20</v>
      </c>
      <c r="B193" s="2"/>
      <c r="C193" s="56"/>
      <c r="D193" s="3">
        <v>15124.34</v>
      </c>
      <c r="E193" s="3">
        <v>15124.34</v>
      </c>
      <c r="F193" s="2"/>
      <c r="G193" s="8">
        <f t="shared" si="7"/>
        <v>100</v>
      </c>
    </row>
    <row r="194" spans="1:7" ht="38.25">
      <c r="A194" s="9" t="s">
        <v>21</v>
      </c>
      <c r="B194" s="2"/>
      <c r="C194" s="56"/>
      <c r="D194" s="3">
        <v>15124.34</v>
      </c>
      <c r="E194" s="3">
        <v>15124.34</v>
      </c>
      <c r="F194" s="2"/>
      <c r="G194" s="8">
        <f t="shared" si="7"/>
        <v>100</v>
      </c>
    </row>
    <row r="195" spans="1:7" ht="12.75">
      <c r="A195" s="10" t="s">
        <v>22</v>
      </c>
      <c r="B195" s="7"/>
      <c r="C195" s="54"/>
      <c r="D195" s="5">
        <v>15124.34</v>
      </c>
      <c r="E195" s="5">
        <v>15124.34</v>
      </c>
      <c r="F195" s="7"/>
      <c r="G195" s="8">
        <f t="shared" si="7"/>
        <v>100</v>
      </c>
    </row>
    <row r="198" ht="11.25">
      <c r="A198" s="1" t="s">
        <v>64</v>
      </c>
    </row>
    <row r="199" spans="5:6" ht="11.25">
      <c r="E199" s="62" t="s">
        <v>43</v>
      </c>
      <c r="F199" s="62"/>
    </row>
    <row r="200" spans="5:6" ht="11.25">
      <c r="E200" s="62" t="s">
        <v>44</v>
      </c>
      <c r="F200" s="62"/>
    </row>
  </sheetData>
  <sheetProtection/>
  <mergeCells count="7">
    <mergeCell ref="A1:B1"/>
    <mergeCell ref="A2:B2"/>
    <mergeCell ref="C47:D47"/>
    <mergeCell ref="E199:F199"/>
    <mergeCell ref="E200:F200"/>
    <mergeCell ref="A5:G5"/>
    <mergeCell ref="A9:G9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subject/>
  <dc:creator>Korsinik 952</dc:creator>
  <cp:keywords/>
  <dc:description/>
  <cp:lastModifiedBy>korisnik952</cp:lastModifiedBy>
  <cp:lastPrinted>2021-02-24T08:47:18Z</cp:lastPrinted>
  <dcterms:created xsi:type="dcterms:W3CDTF">2021-02-23T14:28:36Z</dcterms:created>
  <dcterms:modified xsi:type="dcterms:W3CDTF">2021-02-24T08:47:50Z</dcterms:modified>
  <cp:category/>
  <cp:version/>
  <cp:contentType/>
  <cp:contentStatus/>
</cp:coreProperties>
</file>